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69" activeTab="0"/>
  </bookViews>
  <sheets>
    <sheet name="Présentation" sheetId="1" r:id="rId1"/>
    <sheet name="Vie de l'école" sheetId="2" r:id="rId2"/>
    <sheet name="Aide aux élèves" sheetId="3" r:id="rId3"/>
    <sheet name="Évaluation" sheetId="4" r:id="rId4"/>
    <sheet name="Climat scolaire" sheetId="5" r:id="rId5"/>
    <sheet name="Acteurs associés à l'école" sheetId="6" r:id="rId6"/>
    <sheet name="Radar" sheetId="7" r:id="rId7"/>
    <sheet name="Matrices + Tableaux" sheetId="8" state="hidden" r:id="rId8"/>
  </sheets>
  <definedNames>
    <definedName name="Cand">"$#REF !.$B$2"</definedName>
    <definedName name="Cand1">"$#REF !.$A$1"</definedName>
    <definedName name="Choix_1">'Matrices + Tableaux'!$A$2:$A$4</definedName>
    <definedName name="Choix_10">'Matrices + Tableaux'!$S$2:$S$5</definedName>
    <definedName name="Choix_11">'Matrices + Tableaux'!$U$2:$U$5</definedName>
    <definedName name="Choix_12">'Matrices + Tableaux'!$W$2:$W$4</definedName>
    <definedName name="Choix_13">'Matrices + Tableaux'!$Y$2:$Y$7</definedName>
    <definedName name="Choix_14">'Matrices + Tableaux'!$AA$2:$AA$7</definedName>
    <definedName name="Choix_15">'Matrices + Tableaux'!$AC$2:$AC$5</definedName>
    <definedName name="Choix_16">'Matrices + Tableaux'!$AE$2:$AE$5</definedName>
    <definedName name="Choix_17">'Matrices + Tableaux'!$AG$2:$AG$5</definedName>
    <definedName name="Choix_18">'Matrices + Tableaux'!$AI$2:$AI$5</definedName>
    <definedName name="Choix_19">'Matrices + Tableaux'!$AK$2:$AK$5</definedName>
    <definedName name="Choix_2">'Matrices + Tableaux'!$C$2:$C$5</definedName>
    <definedName name="Choix_20">'Matrices + Tableaux'!$AM$2:$AM$5</definedName>
    <definedName name="Choix_21">'Matrices + Tableaux'!$AO$2:$AO$5</definedName>
    <definedName name="Choix_22">'Matrices + Tableaux'!$AQ$2:$AQ$5</definedName>
    <definedName name="Choix_23">'Matrices + Tableaux'!$AS$2:$AS$5</definedName>
    <definedName name="Choix_24">'Matrices + Tableaux'!$AU$2:$AU$5</definedName>
    <definedName name="Choix_25">'Matrices + Tableaux'!$AW$2:$AW$4</definedName>
    <definedName name="Choix_26">'Matrices + Tableaux'!$AY$2:$AY$6</definedName>
    <definedName name="Choix_27">'Matrices + Tableaux'!$BA$2:$BA$5</definedName>
    <definedName name="Choix_28">'Matrices + Tableaux'!$BC$2:$BC$5</definedName>
    <definedName name="Choix_3">'Matrices + Tableaux'!$E$2:$E$6</definedName>
    <definedName name="Choix_4">'Matrices + Tableaux'!$G$2:$G$4</definedName>
    <definedName name="Choix_5">'Matrices + Tableaux'!$I$2:$I$4</definedName>
    <definedName name="Choix_6">'Matrices + Tableaux'!$K$2:$K$5</definedName>
    <definedName name="Choix_7">'Matrices + Tableaux'!$M$2:$M$7</definedName>
    <definedName name="Choix_8">'Matrices + Tableaux'!$O$2:$O$4</definedName>
    <definedName name="Choix_9">'Matrices + Tableaux'!$Q$2:$Q$4</definedName>
    <definedName name="Elev">"$#REF !.$C$2"</definedName>
    <definedName name="Elev3">"$#REF !.$B$3"</definedName>
    <definedName name="eleve">"$#REF !.$C$5"</definedName>
    <definedName name="eleve_6">"$#REF !.$#REF !$#REF !"</definedName>
    <definedName name="eleves">#REF!</definedName>
    <definedName name="Excel_BuiltIn_Print_Area_7">"$#REF !.$#REF !$#REF !"</definedName>
    <definedName name="Excel_BuiltIn_Print_Area_7_4">"$#REF !.$#REF !$#REF !"</definedName>
    <definedName name="Excel_BuiltIn_Print_Area_7_4_6">"$#REF !.$#REF !$#REF !"</definedName>
    <definedName name="Excel_BuiltIn_Print_Area_7_6">"$#REF !.$#REF !$#REF !"</definedName>
    <definedName name="Excel_BuiltIn_Print_Titles_2">"$#REF !.$A$1:$AMJ$9"</definedName>
    <definedName name="Excel_BuiltIn_Print_Titles_2_1">NA()</definedName>
    <definedName name="Excel_BuiltIn_Print_Titles_2_1_4">("$#REF !.$#REF !$#REF !~$#REF !.$#REF !$#REF !)")</definedName>
    <definedName name="Excel_BuiltIn_Print_Titles_2_1_4_4">("$#REF !.$#REF !$#REF !~$#REF !.#REF !#REF !)")</definedName>
    <definedName name="Excel_BuiltIn_Print_Titles_2_1_4_4_6">("$#REF !.$#REF !$#REF !~$#REF !.#REF !#REF !)")</definedName>
    <definedName name="Excel_BuiltIn_Print_Titles_2_1_4_6">("$#REF !.$#REF !$#REF !~$#REF !.$#REF !$#REF !)")</definedName>
    <definedName name="Excel_BuiltIn_Print_Titles_3">NA()</definedName>
    <definedName name="Excel_BuiltIn_Print_Titles_4">(#REF!,#REF!)</definedName>
    <definedName name="Excel_BuiltIn_Print_Titles_4_1">("$#REF !.$#REF !$#REF !~$#REF !.$#REF !$#REF !)")</definedName>
    <definedName name="Excel_BuiltIn_Print_Titles_4_1_4">("$#REF !.$#REF !$#REF !~$#REF !.#REF !#REF !)")</definedName>
    <definedName name="Excel_BuiltIn_Print_Titles_4_1_4_6">("$#REF !.$#REF !$#REF !~$#REF !.#REF !#REF !)")</definedName>
    <definedName name="Excel_BuiltIn_Print_Titles_4_1_6">("$#REF !.$#REF !$#REF !~$#REF !.$#REF !$#REF !)")</definedName>
    <definedName name="Excel_BuiltIn_Print_Titles_4_3">NA()</definedName>
    <definedName name="Excel_BuiltIn_Print_Titles_4_6">NA()</definedName>
    <definedName name="Excel_BuiltIn_Print_Titles_4_6_1">NA()</definedName>
    <definedName name="Excel_BuiltIn_Print_Titles_4_6_12">(#REF!,#REF!)</definedName>
    <definedName name="Excel_BuiltIn_Print_Titles_5">"$#REF !.$#REF !$#REF !"</definedName>
    <definedName name="Excel_BuiltIn_Print_Titles_5_6">"$#REF !.$#REF !$#REF !"</definedName>
    <definedName name="Excel_BuiltIn_Print_Titles_6">"$#REF !.$#REF !$#REF !"</definedName>
    <definedName name="Excel_BuiltIn_Print_Titles_6_1_1">"$#REF !.$#REF !$#REF !"</definedName>
    <definedName name="Excel_BuiltIn_Print_Titles_6_1_6">"$#REF !.$#REF !$#REF !"</definedName>
    <definedName name="Excel_BuiltIn_Print_Titles_6_6">"$#REF !.$#REF !$#REF !"</definedName>
    <definedName name="Excel_BuiltIn_Print_Titles_7">"$#REF !.$#REF !$#REF !"</definedName>
    <definedName name="Excel_BuiltIn_Print_Titles_7_6">"$#REF !.$#REF !$#REF !"</definedName>
    <definedName name="hoix_12">'Matrices + Tableaux'!$W$2:$W$4</definedName>
    <definedName name="liste_eleves">"$#REF !.$B$11:$B$663"</definedName>
    <definedName name="Matr">"$#REF !.$A$5:$AC$7"</definedName>
    <definedName name="Matr1_12">#REF!</definedName>
    <definedName name="Matr2_12">#REF!</definedName>
    <definedName name="Matr3_12">#REF!</definedName>
    <definedName name="Matr4">#REF!</definedName>
    <definedName name="Matr5">NA()</definedName>
    <definedName name="Matr5_1">NA()</definedName>
    <definedName name="Matr5_12">(#REF!,#REF!)</definedName>
    <definedName name="Matr6_12">#REF!</definedName>
    <definedName name="validation">#REF!</definedName>
  </definedNames>
  <calcPr fullCalcOnLoad="1"/>
</workbook>
</file>

<file path=xl/sharedStrings.xml><?xml version="1.0" encoding="utf-8"?>
<sst xmlns="http://schemas.openxmlformats.org/spreadsheetml/2006/main" count="909" uniqueCount="415">
  <si>
    <r>
      <t xml:space="preserve">Inspection Éducation nationale
1 rue de Provence
36000 CHÂTEAUROUX
</t>
    </r>
    <r>
      <rPr>
        <b/>
        <sz val="10"/>
        <rFont val="Wingdings"/>
        <family val="0"/>
      </rPr>
      <t>(</t>
    </r>
    <r>
      <rPr>
        <b/>
        <sz val="10"/>
        <rFont val="Arial"/>
        <family val="2"/>
      </rPr>
      <t xml:space="preserve"> : 02-54-34-43-44
@ : ce.ien36c1@ac-orleans-tours.fr</t>
    </r>
  </si>
  <si>
    <t>OAPEC</t>
  </si>
  <si>
    <t>Cet outil est conçu comme une aide au pilotage de l'école. Il comporte un ensemble de questions qui portent sur les pratiques en cours au sein de l'école, pratiques qui concernent souvent plusieurs acteurs.
Il est à l'usage de l'équipe éducative, qui est libre, si elle le souhaite, de l'utiliser avec d'autres membres de la communauté éducative.
Il se compose de 2 types de feuillets :
- 5 feuillets de diagnostic correspondant aux 5 piliers de l'effet établissement ;
- 1 feuillet graphique radar présentant les résultats du diagnostic.
Avec cet outil, le directeur d'école peut identifier les piliers de l’effet école fortement investis et à l’inverse les piliers qui le sont moins.
Ce diagnostic est à mettre en regard des résultats de l’école. Par exemple, une école faiblement investie dans le climat scolaire mais dont les indicateurs de résultat dans ce domaine sont positifs n’a pas nécessairement à investir ce pilier.
A l’inverse, si les indicateurs sont négatifs, il peut être utile de développer des actions dans ce domaine.
La construction de l'outil ne doit pas laisser penser qu'il faudrait avoir le score
maximal pour chaque item.
Il s'agit de porter l'analyse sur les dominantes de l'action en cours et les priorités
à se donner au regard des résultats de l'école.</t>
  </si>
  <si>
    <t>Les piliers de l'outil sont les suivants : Vie de l'école, Aide aux élèves, Évaluation, Climat scolaire et Acteurs associés à l'école.
Ils correspondent chacun à un feuillet.
Pour chaque feuillet et pour chaque question, cliquer dans la case réponse pour activer le menu déroulant et choisir la réponse adéquate.</t>
  </si>
  <si>
    <r>
      <t xml:space="preserve">Feuillet Radar :
</t>
    </r>
    <r>
      <rPr>
        <sz val="12"/>
        <rFont val="Arial"/>
        <family val="2"/>
      </rPr>
      <t xml:space="preserve">
Le radar se renseigne automatiquement et indique le niveau d'investissement dans les trois parties de chaque pilier.</t>
    </r>
  </si>
  <si>
    <t>VIE DE L’ÉCOLE</t>
  </si>
  <si>
    <t>1. Fonctionnement</t>
  </si>
  <si>
    <t>Constitution et répartition des classes</t>
  </si>
  <si>
    <t>Y a-t-il une réflexion d’équipe pour la répartition pédagogique des élèves ?</t>
  </si>
  <si>
    <t>X</t>
  </si>
  <si>
    <t>Est-ce que les classes des apprentissages fondamentaux sont privilégiées ?</t>
  </si>
  <si>
    <t>Est-ce que la constitution de cours simples est recherchée ?</t>
  </si>
  <si>
    <t>Est-ce que la constitution de cours avec des niveaux très différents peut être envisagée (PS / GS ou CE2 / CM2) ?</t>
  </si>
  <si>
    <t>Est-ce que le niveau de compétence des élèves influe sur la répartition pédagogique ?</t>
  </si>
  <si>
    <t>Est-ce que les temps partiels ont une incidence sur la répartition pédagogique ?</t>
  </si>
  <si>
    <t>Est-ce que dans la répartition, il est envisagé qu’un enseignant suive ses élèves sur deux ans ?</t>
  </si>
  <si>
    <t>Harmonisation</t>
  </si>
  <si>
    <t>Y a-t-il une harmonisation au niveau des programmations dans l’école ?</t>
  </si>
  <si>
    <t>Au niveau de tous les cycles ?</t>
  </si>
  <si>
    <t>Au niveau d’un cycle ?</t>
  </si>
  <si>
    <t>Y a-t-il une harmonisation au niveau des outils ou des supports d’apprentissage ?</t>
  </si>
  <si>
    <t>Y a-t-il une réflexion au niveau des manuels dans l’école ?</t>
  </si>
  <si>
    <t>Y a-t-il une harmonisation au niveau des affichages dans l’école ?</t>
  </si>
  <si>
    <t>Y a-t-il une cohérence au niveau des supports écrits dans l’école ?</t>
  </si>
  <si>
    <t>Y a-t-il une harmonisation au niveau des pratiques dans l’école ?</t>
  </si>
  <si>
    <t>Y a-t-il une harmonisation au niveau des consignes dans l’école ?</t>
  </si>
  <si>
    <t>Y a-t-il une harmonisation au niveau des corrections dans l’école ?</t>
  </si>
  <si>
    <t>Y a-t-il une harmonisation au niveau des présentations dans l’école ?</t>
  </si>
  <si>
    <t>Décloisonnement / Echanges de service</t>
  </si>
  <si>
    <t>Pratiquez- vous des échanges de service au sein de votre école ?</t>
  </si>
  <si>
    <t>Pratiquez-vous le décloisonnement dans votre école ?</t>
  </si>
  <si>
    <t>Le décloisonnement répond-il à un projet d’aide aux élèves en difficulté ?</t>
  </si>
  <si>
    <t>Le décloisonnement est-il ciblé en particulier sur une compétence du socle commun ?</t>
  </si>
  <si>
    <t>Emploi du temps</t>
  </si>
  <si>
    <t>Les emplois du temps sont-ils évolutifs ?</t>
  </si>
  <si>
    <t>Y a-t-il travail par modules ?</t>
  </si>
  <si>
    <t>Y a-t-il une concertation pour les emplois du temps dans l’école ?</t>
  </si>
  <si>
    <t>2. Pratiques spécifiques</t>
  </si>
  <si>
    <t>Des pratiques spécifiques sont-elles intégrées aux pratiques quotidiennes de classe pour garantir les apprentissages fondamentaux ?</t>
  </si>
  <si>
    <t>Prennent-elles en compte les connaissances et compétences du socle commun ?</t>
  </si>
  <si>
    <t>Prennent-elles en compte la maîtrise de la langue française (compétence 1) ?</t>
  </si>
  <si>
    <t>Prennent-elles en compte les principaux éléments de mathématiques et de la culture scientifique et technologique (compétence 3) ?</t>
  </si>
  <si>
    <t>Prennent-elles en compte la maîtrise d’une langue étrangère (compétence 2) ?</t>
  </si>
  <si>
    <t>Prennent-elles en compte les compétences sociales et civiques (compétence 6) ?</t>
  </si>
  <si>
    <t>Prennent-elles en compte l’autonomie et l’initiative (compétence 7) ?</t>
  </si>
  <si>
    <t>Font-elles l’objet d’une concertation pédagogique intracycle ?</t>
  </si>
  <si>
    <t>Font-elles l’objet d’une concertation pédagogique intercycle ?</t>
  </si>
  <si>
    <t>Sont-elles conduites dans plusieurs domaines disciplinaires ?</t>
  </si>
  <si>
    <t>Concernent-elles un ou plusieurs niveau(x) ?</t>
  </si>
  <si>
    <t>Sont-elles l’occasion de prises en charge particulières des élèves (co-intervention, groupes de besoin, groupes hétérogènes, etc.) ?</t>
  </si>
  <si>
    <t>Ces pratiques sont-elles connues de l’ensemble des membres de l’équipe ?</t>
  </si>
  <si>
    <t>Avez-vous envisagé de les généraliser ?</t>
  </si>
  <si>
    <t>Font-elles intervenir des partenaires extérieurs ?</t>
  </si>
  <si>
    <t>Les personnels non chargés de classe interviennent-ils (ZIL, Brigade, Réseau…) ?</t>
  </si>
  <si>
    <t>Ces pratiques sont-elles assorties d’indicateurs de suivi et d’évaluation ?</t>
  </si>
  <si>
    <t>S’appuient-elles sur des outils institutionnels (dont départementaux) ?</t>
  </si>
  <si>
    <t>Chaque maître est-il seul responsable de cette évaluation ?</t>
  </si>
  <si>
    <t>Y a-t-il une place réservée à ces pratiques dans le projet d’école ?</t>
  </si>
  <si>
    <t>Ces pratiques sont-elles selon vous innovantes ?</t>
  </si>
  <si>
    <t>Avez-vous sollicité l’appui de l’équipe de circonscription pour la mise en œuvre de ces pratiques ?</t>
  </si>
  <si>
    <t>3. Projet d’école</t>
  </si>
  <si>
    <t>Le projet d’école a-t-il fait l’objet d’une analyse des indicateurs commune à l’équipe ?</t>
  </si>
  <si>
    <t>Si oui quels indicateurs ont été analysés de façon prioritaire ?</t>
  </si>
  <si>
    <t>L’élaboration du projet a-t-elle été faite suite à une réflexion ?</t>
  </si>
  <si>
    <t>Les compétences 6 (sociales et civiques) et 7 (autonomie et initiative) ont-elles été prises en compte de façon explicite dans le projet d’école ?</t>
  </si>
  <si>
    <t>Existe-t-il un projet pour chaque cycle en lien avec le projet d’école ?</t>
  </si>
  <si>
    <t>Existe-t-il un projet pour chaque classe en lien avec le projet d’école ?</t>
  </si>
  <si>
    <t>Les modalités de fonctionnement particulier (décloisonnement, dispositifs,…) sont-elles décrites dans le projet d’école ?</t>
  </si>
  <si>
    <t>L’AIDE AUX ÉLÈVES</t>
  </si>
  <si>
    <t>1. L’aide personnalisée</t>
  </si>
  <si>
    <t>A quel moment a lieu l’aide personnalisée ?</t>
  </si>
  <si>
    <t>La durée de l’aide personnalisée est-elle modulée suivant le niveau des élèves ?</t>
  </si>
  <si>
    <t>Est-ce que le choix du moment de l’aide personnalisée dépend ?</t>
  </si>
  <si>
    <t>Est-ce que le choix des élèves est fonction d’une évaluation ?</t>
  </si>
  <si>
    <t>Est-ce que le choix des élèves pris en aide personnalisée est la décision d’une réunion d’équipe ?</t>
  </si>
  <si>
    <t>L’enseignant est-il toujours en charge de ses élèves lors de l’aide personnalisée ?</t>
  </si>
  <si>
    <t>Les temps d’aide personnalisée sont-ils massés pour certains niveaux selon les périodes ?</t>
  </si>
  <si>
    <t>Quel est le type d’aides apporté en priorité lors de l’aide personnalisée ?</t>
  </si>
  <si>
    <t>Les activités proposées en aide personnalisée revêtent-elles des formes différentes de la classe ?</t>
  </si>
  <si>
    <t>Un temps spécifique conclut-il la séance d’aide personnalisée ?</t>
  </si>
  <si>
    <t>Y a-t-il plusieurs temps d’évaluation tout au long des séances d’aide personnalisée ?</t>
  </si>
  <si>
    <t>L’évaluation de l’aide personnalisée est-elle prise en compte dans les bulletins périodiques ?</t>
  </si>
  <si>
    <t>Y a-t-il au sein de l’école un temps de régulation sur l’efficacité de l’aide personnalisée ?</t>
  </si>
  <si>
    <t>2. Les dispositifs d’aide dans le temps scolaire</t>
  </si>
  <si>
    <t>Existe-t-il des dispositifs spécifiques d’aide aux élèves (ateliers de remédiation, décloisonnement…) ?</t>
  </si>
  <si>
    <t>Prennent-ils plus particulièrement en compte la maîtrise de la langue française (compétence 1) et les principaux éléments de mathématiques et de la culture scientifique et technologique (compétence 3) ?</t>
  </si>
  <si>
    <t>Prennent-ils en compte d’autres compétences du socle commun ?</t>
  </si>
  <si>
    <t>Ces dispositifs concernent-ils plusieurs niveaux de la scolarité ?</t>
  </si>
  <si>
    <t>Est-ce que ces dispositifs portent sur l’articulation inter-degrés ?</t>
  </si>
  <si>
    <t>Est-ce que ces dispositifs portent sur les liaisons GS – CP ou école – collège ?</t>
  </si>
  <si>
    <t>Ces dispositifs sont-ils ciblés sur un temps donné ?</t>
  </si>
  <si>
    <t>Des personnes non chargées de classes interviennent-elles dans ces dispositifs ?</t>
  </si>
  <si>
    <t>Avez-vous créé des outils spécifiques pour ces dispositifs ?</t>
  </si>
  <si>
    <t>Utilisez-vous des outils départementaux pour ces dispositifs ?</t>
  </si>
  <si>
    <t>Y a-t-il un outil qui permet de mesurer l’efficacité de ces dispositifs ?</t>
  </si>
  <si>
    <t>Ces dispositifs sont-ils selon vous innovants ?</t>
  </si>
  <si>
    <t>Avez-vous sollicité l’équipe de circonscription pour mettre en œuvre ces dispositifs ?</t>
  </si>
  <si>
    <t>3. L’aide hors temps scolaire</t>
  </si>
  <si>
    <t>Accompagnement à la scolarité</t>
  </si>
  <si>
    <t>Existe-t-il au sein de l’école un accompagnement à la scolarité ?</t>
  </si>
  <si>
    <t>Sa mise en œuvre est-elle l’objet d’un partenariat extérieur ?</t>
  </si>
  <si>
    <t>Concerne-t-il le CP ?</t>
  </si>
  <si>
    <t>Concerne-t-il le CE1 ?</t>
  </si>
  <si>
    <t>Concerne-t-il le CE2 ?</t>
  </si>
  <si>
    <t>Concerne-t-il le CM1 ?</t>
  </si>
  <si>
    <t>Concerne-t-il le CM2 ?</t>
  </si>
  <si>
    <t>Le choix des élèves pour l’accompagnement à la scolarité est-il dirigé par l’école ?</t>
  </si>
  <si>
    <t>Sa mise en œuvre fait-elle l’objet d’une concertation pédagogique au sein de l’école ?</t>
  </si>
  <si>
    <t>Des temps de régulation de l’accompagnement à la scolarité sont-ils réalisés ?</t>
  </si>
  <si>
    <t>Sa mise en place permet-elle d’engager une réflexion sur la quantité de travail demandé à la maison ?</t>
  </si>
  <si>
    <t>Sa mise en place permet-elle d’engager une réflexion au sein de l’école sur la méthodologie ?</t>
  </si>
  <si>
    <t>Accompagnement éducatif</t>
  </si>
  <si>
    <t>Des séances de pratiques culturelles ou artistiques sont-elles proposées ?</t>
  </si>
  <si>
    <t>Des séances de pratiques sportives sont-elles proposées ?</t>
  </si>
  <si>
    <t>Cet accompagnement est-il inscrit au projet d’école ?</t>
  </si>
  <si>
    <t>Dans le réseau ECLAIR, les enseignants interviennent-ils dans l’accompagnement éducatif ?</t>
  </si>
  <si>
    <t>ÉVALUATION DES ACQUIS DES ÉLÈVES</t>
  </si>
  <si>
    <t>1. Modalités d’évaluation des élèves</t>
  </si>
  <si>
    <t>Outre les évaluations nationales, des épreuves communes à plusieurs classes sont-elles organisées ?</t>
  </si>
  <si>
    <t>Des épreuves communes sont-elles organisées par niveau ?</t>
  </si>
  <si>
    <t>Des épreuves communes sont-elles organisées par cycle ?</t>
  </si>
  <si>
    <t>Les épreuves communes sont-elles préparées en commun par les enseignants ?</t>
  </si>
  <si>
    <t>Les épreuves communes sont-elles corrigées en commun par les enseignants ?</t>
  </si>
  <si>
    <t>Une même compétence est-elle validée à chaque niveau du cycle ?</t>
  </si>
  <si>
    <t>Des organisations de passation autres que le groupe classe sont-elles mises en place ?</t>
  </si>
  <si>
    <t>Les acquis antérieurs des élèves sont-ils évalués en début de séquence (évaluation diagnostique) ?</t>
  </si>
  <si>
    <t>Les objectifs de l’évaluation sont-ils présentés aux élèves ?</t>
  </si>
  <si>
    <t>Lors de la restitution des évaluations, les compétences validées ou non sont-elles précisées ?</t>
  </si>
  <si>
    <t>L’évaluation des compétences est-elle présentée en conseil des maîtres ?</t>
  </si>
  <si>
    <t>Des classes sont-elles concernées par des pratiques d’auto-évaluation ?</t>
  </si>
  <si>
    <t>Chaque dispositif spécifique bénéficie-t-il de sa propre évaluation (Maclé, autres…) ?</t>
  </si>
  <si>
    <t>Des personnels extérieurs à la classe sont-ils associés à l’évaluation (RASED, ZIL…) ?</t>
  </si>
  <si>
    <t>2. Exploitation des résultats des évaluations</t>
  </si>
  <si>
    <t>Les résultats des élèves dans les niveaux inférieurs sont-ils utilisés ?</t>
  </si>
  <si>
    <t>La validation des paliers du socle commun repose-t-elle exclusivement sur des évaluations spécifiques ?</t>
  </si>
  <si>
    <t>Les acquisitions des élèves au palier 1 du socle commun sont-elles utilisées lors des échanges entre le cycle 1 et le cycle 2 ?</t>
  </si>
  <si>
    <t>Les acquisitions des élèves au palier 2 du socle commun sont-elles utilisées lors des échanges entre l’école et le collège ?</t>
  </si>
  <si>
    <t>Les compétences du palier 1 du socle commun non acquises font-elles l’objet d’actions spécifiques (aide personnalisée, dispositifs particuliers…) ?</t>
  </si>
  <si>
    <t>Les compétences du palier 1 du socle commun non acquises font-elles l’objet de validation par les enseignants de CE2 ?</t>
  </si>
  <si>
    <t>Savez-vous si les compétences du palier 2 du socle commun non acquises font l’objet d’une validation au collège ?</t>
  </si>
  <si>
    <t>Si oui, est-ce que les compétences du palier 2 du socle commun non acquises sont l'objet d'une validation au collège ?</t>
  </si>
  <si>
    <t>Des outils d’évaluation nationaux sont-ils utilisés pour la validation des paliers ?</t>
  </si>
  <si>
    <t>Des outils d’évaluation départementaux ou académiques sont-ils utilisés pour la validation des paliers ?</t>
  </si>
  <si>
    <t>Les résultats aux évaluations sont-ils utilisés pour mettre en place des aides spécifiques à destination des élèves ?</t>
  </si>
  <si>
    <t>Les informations du livret personnel de compétences sont-elles utilisées pour la mise en place d’aide individualisée ?</t>
  </si>
  <si>
    <t>Un logiciel spécifique est-il utilisé pour la validation des paliers ?</t>
  </si>
  <si>
    <t>Les résultats aux évaluations autres que nationales sont-il transmis à la circonscription ?</t>
  </si>
  <si>
    <t>Les analyses aux évaluations transmises par la circonscription sont-elles exploitées par les enseignants ?</t>
  </si>
  <si>
    <t>D’autres supports que le livret personnel de compétences national sont-ils utilisés pour récapituler les résultats ?</t>
  </si>
  <si>
    <t>3. Information aux familles sur les résultats aux évaluations</t>
  </si>
  <si>
    <t>Des réunions sont-elles organisées pour les familles afin de leur expliquer les attentes en termes d’acquisitions des élèves et de travail à fournir ?</t>
  </si>
  <si>
    <t>Des rencontres sont-elles organisées avec les familles pour leur présenter les résultats scolaires des élèves ?</t>
  </si>
  <si>
    <t>D’autres documents d’appréciation des acquis des élèves que le livret de compétences sont-ils remis aux familles ?</t>
  </si>
  <si>
    <t>Les codes de validation des compétences sont-ils harmonisés au niveau de l'école ?</t>
  </si>
  <si>
    <t>La forme du document récapitulant la validation des compétences est-elle harmonisée au sein de l'école ?</t>
  </si>
  <si>
    <t>Les documents de travail des élèves (cahiers, classeurs, fichiers…) sont-ils régulièrement transmis aux familles ?</t>
  </si>
  <si>
    <t>CLIMAT SCOLAIRE</t>
  </si>
  <si>
    <t>1. Règlement</t>
  </si>
  <si>
    <t>Existe-t-il un règlement ou une charte de vie collective au niveau de l'école ?</t>
  </si>
  <si>
    <t>Existe-t-il un règlement ou une charte de vie collective au niveau du cycle ?</t>
  </si>
  <si>
    <t>Existe-t-il un règlement ou une charte de vie collective au niveau de la classe ?</t>
  </si>
  <si>
    <t>Si oui, le règlement ou la charte de vie de classe sont-ils construits à partir de ces règlements ?</t>
  </si>
  <si>
    <t>Les parents ont-ils été informés et/ou associés de la construction de ces règlements ?</t>
  </si>
  <si>
    <t>Ces règlements sont-ils appliqués de la même façon par tous les enseignants ?</t>
  </si>
  <si>
    <t>Des temps de réflexion sont-ils organisés avec les élèves sur les droits et devoirs de chacun ?</t>
  </si>
  <si>
    <t xml:space="preserve">Existe-t-il des règles ou des outils institutionnalisés de conduite ? </t>
  </si>
  <si>
    <t>Existe-t-il des contrats liés au comportement ?</t>
  </si>
  <si>
    <t>Le système de sanctions a-t-il fait l'objet d'un accord au niveau de l'équipe ?</t>
  </si>
  <si>
    <t>Existe-t-il une échelle des sanctions au niveau de l'école ?</t>
  </si>
  <si>
    <t>Les sanctions peuvent-elles être liées à des tâches de nature scolaire ?</t>
  </si>
  <si>
    <t xml:space="preserve">Les sanctions prévues comportent-elles des mesures d'intérêt collectif ? </t>
  </si>
  <si>
    <t xml:space="preserve">Les sanctions font-elles l'objet d'un travail d'explication aux élèves ? </t>
  </si>
  <si>
    <t>2. Prévention de la violence</t>
  </si>
  <si>
    <t>Des démarches spécifiques sont-elles mises en place pour améliorer la gestion du groupe ?</t>
  </si>
  <si>
    <t>Des actions de prévention de la violence ont-elles lieu dans l'école ?</t>
  </si>
  <si>
    <t xml:space="preserve">Le suivi des incidents et des actes de violence est-il réalisé ? </t>
  </si>
  <si>
    <t>Les parents sont-ils associés à ce suivi ?</t>
  </si>
  <si>
    <t>Les signalements font-ils l'objet d'une discussion au niveau de l'équipe ?</t>
  </si>
  <si>
    <t>L'information de l'inspecteur est-elle systématique ?</t>
  </si>
  <si>
    <t>Les membres du RASED sont-ils sollicités ?</t>
  </si>
  <si>
    <t>Les services académiques (assistante sociale, santé) sont-ils consultés ?</t>
  </si>
  <si>
    <t xml:space="preserve">Existe-t-il un protocole de gestion de crise en cas de violence ? </t>
  </si>
  <si>
    <t xml:space="preserve">Les personnels victimes de violence connaissent-ils les dispositifs de soutien ? </t>
  </si>
  <si>
    <t>Le dépôt de plainte ou de main courante en cas de violence est-il toujours envisagé ?</t>
  </si>
  <si>
    <t xml:space="preserve">La collaboration avec la police ou la gendarmerie est-elle envisagée ? </t>
  </si>
  <si>
    <t>Des pratiques sont-elles mises en place pour répondre aux conflits violents avec les familles ?</t>
  </si>
  <si>
    <t>3. Gestion des élèves</t>
  </si>
  <si>
    <t xml:space="preserve">L'organisation des espaces (cour de récréation, préau, couloirs, etc) fait-elle l'objet de décisions concertées au sein de l'école ? </t>
  </si>
  <si>
    <t>Un plan de surveillance des récréations est-il mis en place ?</t>
  </si>
  <si>
    <t>Avez-vous envisagé le bénéfice de mettre en place des horaires de récréation décalés suivant votre configuration d'école ?</t>
  </si>
  <si>
    <t>La gestion de l'utilisation des toilettes a-t-elle fait l'objet d'une réflexion des enseignants ?</t>
  </si>
  <si>
    <t xml:space="preserve">Les déplacements des élèves font-il l'objet d'une réflexion ou de règles communes ? </t>
  </si>
  <si>
    <t>Les élèves disposent-ils d'espaces de jeu spécifiques ?</t>
  </si>
  <si>
    <t xml:space="preserve">Des activités spécifiques sont-elles proposées aux élèves lors des récréations ? </t>
  </si>
  <si>
    <t>Ces activités sont-elles gérées par les élèves eux-mêmes ?</t>
  </si>
  <si>
    <t>Y-a-t-il une réflexion particulière sur les occupations des élèves lors des jours de mauvais temps ?</t>
  </si>
  <si>
    <t>Des améliorations des espaces et des locaux sont-elles demandées aux services municipaux ?</t>
  </si>
  <si>
    <t>Y-a-t-il des médiations par des pairs au niveau des conflits entre élèves ?</t>
  </si>
  <si>
    <t>Existe-t-il un conseil de délégués dans les classes ?</t>
  </si>
  <si>
    <t>Existe-t-il un conseil de délégués dans l'école ?</t>
  </si>
  <si>
    <t>La prise en charge des élèves à la sortie des classes fait-elle l'objet d'une surveillance particulière ?</t>
  </si>
  <si>
    <t>ACTEURS ASSOCIÉS À L'ÉCOLE</t>
  </si>
  <si>
    <t>1. Relations avec les parents</t>
  </si>
  <si>
    <t>Comment qualifieriez-vous les relations avec les familles ?</t>
  </si>
  <si>
    <t>Y-a-t-il autant d'élus au conseil d'école que de postes disponibles ?</t>
  </si>
  <si>
    <t>Les parents élus disposent-ils de moyens d'expression (affichages en particulier) accessibles ?</t>
  </si>
  <si>
    <t>L'école pratique-t-elle des journées portes ouvertes pour les parents ?</t>
  </si>
  <si>
    <t>L'école met-elle en place des temps de formation à destination des familles ?</t>
  </si>
  <si>
    <t>Comment qualifieriez-vous la participation des familles aux réunions institutionnelles (réunion de rentrée par exemple) ?</t>
  </si>
  <si>
    <t xml:space="preserve">Les parents organisent-ils des manifestations en faveur de l'école (loto, kermesse, carnaval etc) ?  </t>
  </si>
  <si>
    <t>Les parents élus jouent-ils le rôle de médiateur dans les conflits ?</t>
  </si>
  <si>
    <t>La participation des parents élus aux débats lors des conseils d'école est-elle ?</t>
  </si>
  <si>
    <t>Existe-t-il une remise des bulletins scolaires avec rencontre des familles ?</t>
  </si>
  <si>
    <t>Les familles sont-elles sollicitées pour l'accompagnement des sorties scolaires ?</t>
  </si>
  <si>
    <t>Les conflits entre parents se déroulent-ils dans l'enceinte scolaire ?</t>
  </si>
  <si>
    <t>Y-a-t-il d'autres moyens d'information des familles que le cahier de liaison ou de texte ?</t>
  </si>
  <si>
    <t>Des familles sont-elles invitées à assister à la classe ?</t>
  </si>
  <si>
    <t>2. Relations avec les services extérieurs (soins en particulier)</t>
  </si>
  <si>
    <t>Les relations avec les services extérieurs vous semblent-elles efficaces ?</t>
  </si>
  <si>
    <t>La planification des équipes éducatives est-elle aisée ?</t>
  </si>
  <si>
    <t>Les services répondent-ils présents à ces réunions ?</t>
  </si>
  <si>
    <t>Les équipes éducatives peuvent-elles se tenir à l'initiative des services extérieurs ?</t>
  </si>
  <si>
    <t xml:space="preserve">Les règles de déontologie sont-elles rappelées lors des équipes éducatives ? </t>
  </si>
  <si>
    <t>Le rôle de l'enseignant-référent MDPH vous semble-t-il bien connu de l'équipe ?</t>
  </si>
  <si>
    <t>La différence entre équipe éducative, PPS, PAI, PPRE est-elle connue ?</t>
  </si>
  <si>
    <t>De l'équipe ?</t>
  </si>
  <si>
    <t>Des parents ?</t>
  </si>
  <si>
    <t>Des services ?</t>
  </si>
  <si>
    <t>L'échange d'informations avec les services vous semble-t-il efficace ?</t>
  </si>
  <si>
    <t>Les avis des différents partenaires des élèves sur les orientations ou les projets sont-ils généralement ?</t>
  </si>
  <si>
    <t>La mise en place des prises en charge extérieures a-t-elle une influence sur l'organisation au niveau de l'école ?</t>
  </si>
  <si>
    <t>Existe-t-il des contacts informels avec les services sans la présence des familles ?</t>
  </si>
  <si>
    <t>Les services qui suivent les élèves répondent-ils lors des situations de crise ?</t>
  </si>
  <si>
    <t>3. Partenaires</t>
  </si>
  <si>
    <t xml:space="preserve">Les intervenants extérieurs réguliers sont-ils tous agréés ? </t>
  </si>
  <si>
    <t xml:space="preserve">Les intervenants extérieurs ponctuels en EPS sont-ils tous agréés ? </t>
  </si>
  <si>
    <t>L'école est-elle sollicitée par différents intervenants (hors municipaux) ?</t>
  </si>
  <si>
    <t xml:space="preserve">Les projets associant des intervenants extérieurs sont-ils validés en conseil des maîtres ? </t>
  </si>
  <si>
    <t>Y-a-t-il systématiquement une référence au socle commun dans ces projets ?</t>
  </si>
  <si>
    <t>Ces projets font-ils tous l'objet d'une évaluation ?</t>
  </si>
  <si>
    <t xml:space="preserve">L'absence de financement est-elle un frein à la mise en place de certains projets ? </t>
  </si>
  <si>
    <t>Comment qualifieriez-vous le nombre d'intervenants ?</t>
  </si>
  <si>
    <t>Les liens avec les associations locales (maisons de quartier, clubs sportifs, aide aux leçons etc.) sont-ils ?</t>
  </si>
  <si>
    <t>Les interventions ciblent-elles des champs particuliers ?</t>
  </si>
  <si>
    <t>Les relations avec les intervenants extérieurs sont-elles ?</t>
  </si>
  <si>
    <t>Les discussions sur les contenus proposés par les intervenants sont-elles systématiques ?</t>
  </si>
  <si>
    <t>Les parents sont-ils sollicités ponctuellement pour intervenir dans l'école ?</t>
  </si>
  <si>
    <t>Choix 1</t>
  </si>
  <si>
    <t>Valeur</t>
  </si>
  <si>
    <t>Choix 2</t>
  </si>
  <si>
    <t>Choix 3</t>
  </si>
  <si>
    <t>Choix 4</t>
  </si>
  <si>
    <t>Choix 5</t>
  </si>
  <si>
    <t>Choix 6</t>
  </si>
  <si>
    <t>Choix 7</t>
  </si>
  <si>
    <t>Choix 8</t>
  </si>
  <si>
    <t>Choix 9</t>
  </si>
  <si>
    <t>Choix 10</t>
  </si>
  <si>
    <t>Choix 11</t>
  </si>
  <si>
    <t>Choix 12</t>
  </si>
  <si>
    <t>Choix 13</t>
  </si>
  <si>
    <t>Choix 14</t>
  </si>
  <si>
    <t>Choix 15</t>
  </si>
  <si>
    <t>Choix 16</t>
  </si>
  <si>
    <t>Choix 17</t>
  </si>
  <si>
    <t>Choix 18</t>
  </si>
  <si>
    <t>Choix 19</t>
  </si>
  <si>
    <t>Choix 20</t>
  </si>
  <si>
    <t>Choix 21</t>
  </si>
  <si>
    <t>Choix 22</t>
  </si>
  <si>
    <t>Choix 23</t>
  </si>
  <si>
    <t>Choix 24</t>
  </si>
  <si>
    <t>Choix 25</t>
  </si>
  <si>
    <t>Choix 26</t>
  </si>
  <si>
    <t>Choix 27</t>
  </si>
  <si>
    <t>Choix 28</t>
  </si>
  <si>
    <t>Non</t>
  </si>
  <si>
    <t>Jamais</t>
  </si>
  <si>
    <t>Le matin</t>
  </si>
  <si>
    <t>D'un choix personnel lié à l'enseignant ou d'un choix lié à l'organisation familiale</t>
  </si>
  <si>
    <t>Aides de remédiation</t>
  </si>
  <si>
    <t>Un niveau</t>
  </si>
  <si>
    <t>Un</t>
  </si>
  <si>
    <t>Les moyens (humains et matériel) dont dispose l'école</t>
  </si>
  <si>
    <t>Par groupe d'affinité ou d'intérêt</t>
  </si>
  <si>
    <t>Conflictuelles</t>
  </si>
  <si>
    <t>Très faible</t>
  </si>
  <si>
    <t>Très en retrait</t>
  </si>
  <si>
    <t>Rarement</t>
  </si>
  <si>
    <t>Divergents</t>
  </si>
  <si>
    <t>Insuffisant</t>
  </si>
  <si>
    <t>Inexistants</t>
  </si>
  <si>
    <t>Difficiles</t>
  </si>
  <si>
    <t>Pas concerné</t>
  </si>
  <si>
    <t>Oui</t>
  </si>
  <si>
    <t>Parfois</t>
  </si>
  <si>
    <t>Oui, dans un niveau</t>
  </si>
  <si>
    <t>Le soir</t>
  </si>
  <si>
    <t>Du niveau ou de la disposition pour les apprentissages des élèves</t>
  </si>
  <si>
    <t>Aides au renforcement</t>
  </si>
  <si>
    <t>Deux niveaux</t>
  </si>
  <si>
    <t>Plusieurs</t>
  </si>
  <si>
    <t>Le contexte socio-culturel</t>
  </si>
  <si>
    <t>Par cycle</t>
  </si>
  <si>
    <t>Faible</t>
  </si>
  <si>
    <t>Réservée</t>
  </si>
  <si>
    <t>En cas de besoin</t>
  </si>
  <si>
    <t>Contrastés</t>
  </si>
  <si>
    <t>Raisonnable</t>
  </si>
  <si>
    <t>Rares</t>
  </si>
  <si>
    <t>Correctes</t>
  </si>
  <si>
    <t>Informés</t>
  </si>
  <si>
    <t>Oui, du directeur</t>
  </si>
  <si>
    <t>Toujours</t>
  </si>
  <si>
    <t>Oui, dans un cycle</t>
  </si>
  <si>
    <t>Aides préventives</t>
  </si>
  <si>
    <t>Trois niveaux</t>
  </si>
  <si>
    <t>Les résultats des élèves</t>
  </si>
  <si>
    <t>Collective</t>
  </si>
  <si>
    <t>Moyenne</t>
  </si>
  <si>
    <t>Très active</t>
  </si>
  <si>
    <t>Très souvent</t>
  </si>
  <si>
    <t>Souvent</t>
  </si>
  <si>
    <t>Convergents</t>
  </si>
  <si>
    <t>Régulièrement</t>
  </si>
  <si>
    <t>Trop important</t>
  </si>
  <si>
    <t>Nombreux</t>
  </si>
  <si>
    <t>Très bonnes</t>
  </si>
  <si>
    <t>Informés et associés</t>
  </si>
  <si>
    <t>Oui, dans l'école</t>
  </si>
  <si>
    <t>Quatre niveaux</t>
  </si>
  <si>
    <t>Bonnes</t>
  </si>
  <si>
    <t>Importante</t>
  </si>
  <si>
    <t>Cinq niveaux</t>
  </si>
  <si>
    <t>Très importante</t>
  </si>
  <si>
    <t>Vie de l'école</t>
  </si>
  <si>
    <t>Score</t>
  </si>
  <si>
    <t>Aide aux élèves</t>
  </si>
  <si>
    <t>Évaluation</t>
  </si>
  <si>
    <t>Climat scolaire</t>
  </si>
  <si>
    <t>Acteurs associés à l'école</t>
  </si>
  <si>
    <t>Question 1</t>
  </si>
  <si>
    <t>Question 2</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</si>
  <si>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</si>
  <si>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</si>
  <si>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</si>
  <si>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</si>
  <si>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</si>
  <si>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</si>
  <si>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</si>
  <si>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</si>
  <si>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</si>
  <si>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</si>
  <si>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</si>
  <si>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</si>
  <si>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</si>
  <si>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</si>
  <si>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</si>
  <si>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</si>
  <si>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</si>
  <si>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</si>
  <si>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Question 21</t>
  </si>
  <si>
    <t>Question 22</t>
  </si>
  <si>
    <t>Question 23</t>
  </si>
  <si>
    <t>Question 24</t>
  </si>
  <si>
    <t>Question 25</t>
  </si>
  <si>
    <t>Question 26</t>
  </si>
  <si>
    <t>Question 27</t>
  </si>
  <si>
    <t>Question 28</t>
  </si>
  <si>
    <t>Question 29</t>
  </si>
  <si>
    <t>Question 30</t>
  </si>
  <si>
    <t>Question 31</t>
  </si>
  <si>
    <t>Question 32</t>
  </si>
  <si>
    <t>Question 33</t>
  </si>
  <si>
    <t>Question 34</t>
  </si>
  <si>
    <t>Question 35</t>
  </si>
  <si>
    <t>Question 36</t>
  </si>
  <si>
    <t>Question 37</t>
  </si>
  <si>
    <t>Total</t>
  </si>
  <si>
    <t>Question 38</t>
  </si>
  <si>
    <t>Maximum</t>
  </si>
  <si>
    <t>Question 39</t>
  </si>
  <si>
    <t>%</t>
  </si>
  <si>
    <t>Question 40</t>
  </si>
  <si>
    <t>Question 41</t>
  </si>
  <si>
    <t>Question 42</t>
  </si>
  <si>
    <t>Question 43</t>
  </si>
  <si>
    <t>Question 44</t>
  </si>
  <si>
    <t>Question 45</t>
  </si>
  <si>
    <t>Question 46</t>
  </si>
  <si>
    <t>Question 47</t>
  </si>
  <si>
    <t>Question 48</t>
  </si>
  <si>
    <t>Question 49</t>
  </si>
  <si>
    <t>Question 50</t>
  </si>
  <si>
    <t>Question 51</t>
  </si>
  <si>
    <t>Question 52</t>
  </si>
  <si>
    <t>Question 53</t>
  </si>
  <si>
    <t>Question 54</t>
  </si>
  <si>
    <t>Radar</t>
  </si>
  <si>
    <t>Fonctionnement</t>
  </si>
  <si>
    <t>Pratiques spécifiques</t>
  </si>
  <si>
    <t>Projet d'école</t>
  </si>
  <si>
    <t>L'aide personnalisée</t>
  </si>
  <si>
    <t>Les dispositifs d'aide dans le temps scolaire</t>
  </si>
  <si>
    <t>L'aide hors temps scolaire</t>
  </si>
  <si>
    <t>Modalités d'évaluation des élèves</t>
  </si>
  <si>
    <t>Exploitation des résultats des évaluations</t>
  </si>
  <si>
    <t>Information aux familles sur les résultats aux évaluations</t>
  </si>
  <si>
    <t>Règlement</t>
  </si>
  <si>
    <t>Prévention de la violence</t>
  </si>
  <si>
    <t>Gestion des élèves</t>
  </si>
  <si>
    <t>Relations avec les parents</t>
  </si>
  <si>
    <t>Relations avec les services extérieurs (soins en particulier)</t>
  </si>
  <si>
    <t>Partenaires</t>
  </si>
  <si>
    <t>Acteurs associé à l'école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</si>
</sst>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8"/>
      <color indexed="63"/>
      <name val="Cambria"/>
      <family val="2"/>
    </font>
    <font>
      <b/>
      <sz val="15"/>
      <color indexed="63"/>
      <name val="Calibri"/>
      <family val="2"/>
    </font>
    <font>
      <b/>
      <sz val="13"/>
      <color indexed="63"/>
      <name val="Calibri"/>
      <family val="2"/>
    </font>
    <font>
      <b/>
      <sz val="11"/>
      <color indexed="8"/>
      <name val="Calibri"/>
      <family val="2"/>
    </font>
    <font>
      <b/>
      <sz val="11"/>
      <color indexed="9"/>
      <name val="Calibri"/>
      <family val="2"/>
    </font>
    <font>
      <b/>
      <sz val="10"/>
      <name val="Arial"/>
      <family val="2"/>
    </font>
    <font>
      <b/>
      <sz val="10"/>
      <name val="Wingdings"/>
      <family val="0"/>
    </font>
    <font>
      <b/>
      <sz val="14"/>
      <name val="Arial"/>
      <family val="2"/>
    </font>
    <font>
      <sz val="12"/>
      <name val="Arial"/>
      <family val="2"/>
    </font>
    <font>
      <b/>
      <u val="single"/>
      <sz val="12"/>
      <name val="Arial"/>
      <family val="2"/>
    </font>
    <font>
      <b/>
      <sz val="18"/>
      <name val="Arial"/>
      <family val="2"/>
    </font>
    <font>
      <b/>
      <sz val="10"/>
      <color indexed="15"/>
      <name val="Arial"/>
      <family val="2"/>
    </font>
    <font>
      <u val="single"/>
      <sz val="10"/>
      <name val="Arial"/>
      <family val="2"/>
    </font>
    <font>
      <b/>
      <sz val="10"/>
      <color indexed="50"/>
      <name val="Arial"/>
      <family val="2"/>
    </font>
    <font>
      <b/>
      <sz val="10"/>
      <color indexed="57"/>
      <name val="Arial"/>
      <family val="2"/>
    </font>
    <font>
      <b/>
      <sz val="10"/>
      <color indexed="47"/>
      <name val="Arial"/>
      <family val="2"/>
    </font>
    <font>
      <b/>
      <sz val="10"/>
      <color indexed="29"/>
      <name val="Arial"/>
      <family val="2"/>
    </font>
    <font>
      <b/>
      <sz val="10"/>
      <color indexed="53"/>
      <name val="Arial"/>
      <family val="2"/>
    </font>
    <font>
      <b/>
      <sz val="10"/>
      <color indexed="44"/>
      <name val="Arial"/>
      <family val="2"/>
    </font>
    <font>
      <b/>
      <sz val="10"/>
      <color indexed="30"/>
      <name val="Arial"/>
      <family val="2"/>
    </font>
    <font>
      <b/>
      <sz val="10"/>
      <color indexed="39"/>
      <name val="Arial"/>
      <family val="2"/>
    </font>
    <font>
      <b/>
      <sz val="10"/>
      <color indexed="46"/>
      <name val="Arial"/>
      <family val="2"/>
    </font>
    <font>
      <b/>
      <sz val="10"/>
      <color indexed="25"/>
      <name val="Arial"/>
      <family val="2"/>
    </font>
    <font>
      <b/>
      <sz val="10"/>
      <color indexed="61"/>
      <name val="Arial"/>
      <family val="2"/>
    </font>
    <font>
      <b/>
      <sz val="10"/>
      <color indexed="24"/>
      <name val="Arial"/>
      <family val="2"/>
    </font>
    <font>
      <b/>
      <sz val="10"/>
      <color indexed="19"/>
      <name val="Arial"/>
      <family val="2"/>
    </font>
    <font>
      <b/>
      <sz val="10"/>
      <color indexed="59"/>
      <name val="Arial"/>
      <family val="2"/>
    </font>
    <font>
      <sz val="10"/>
      <color indexed="8"/>
      <name val="Arial"/>
      <family val="0"/>
    </font>
    <font>
      <b/>
      <u val="single"/>
      <sz val="12"/>
      <color indexed="8"/>
      <name val="Arial"/>
      <family val="0"/>
    </font>
    <font>
      <sz val="9.2"/>
      <color indexed="8"/>
      <name val="Arial"/>
      <family val="0"/>
    </font>
    <font>
      <b/>
      <sz val="12"/>
      <color indexed="21"/>
      <name val="Arial"/>
      <family val="0"/>
    </font>
    <font>
      <b/>
      <sz val="12"/>
      <color indexed="37"/>
      <name val="Arial"/>
      <family val="0"/>
    </font>
    <font>
      <b/>
      <sz val="12"/>
      <color indexed="12"/>
      <name val="Arial"/>
      <family val="0"/>
    </font>
    <font>
      <b/>
      <sz val="12"/>
      <color indexed="20"/>
      <name val="Arial"/>
      <family val="0"/>
    </font>
    <font>
      <b/>
      <sz val="12"/>
      <color indexed="63"/>
      <name val="Arial"/>
      <family val="0"/>
    </font>
    <font>
      <b/>
      <sz val="18"/>
      <color theme="3"/>
      <name val="Cambria"/>
      <family val="2"/>
    </font>
  </fonts>
  <fills count="3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40"/>
        <bgColor indexed="64"/>
      </patternFill>
    </fill>
    <fill>
      <patternFill patternType="solid">
        <fgColor indexed="54"/>
        <bgColor indexed="64"/>
      </patternFill>
    </fill>
    <fill>
      <patternFill patternType="solid">
        <fgColor indexed="55"/>
        <bgColor indexed="64"/>
      </patternFill>
    </fill>
    <fill>
      <patternFill patternType="solid">
        <fgColor indexed="15"/>
        <bgColor indexed="64"/>
      </patternFill>
    </fill>
    <fill>
      <patternFill patternType="solid">
        <fgColor indexed="50"/>
        <bgColor indexed="64"/>
      </patternFill>
    </fill>
    <fill>
      <patternFill patternType="solid">
        <fgColor indexed="57"/>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39"/>
        <bgColor indexed="64"/>
      </patternFill>
    </fill>
    <fill>
      <patternFill patternType="solid">
        <fgColor indexed="46"/>
        <bgColor indexed="64"/>
      </patternFill>
    </fill>
    <fill>
      <patternFill patternType="solid">
        <fgColor indexed="25"/>
        <bgColor indexed="64"/>
      </patternFill>
    </fill>
    <fill>
      <patternFill patternType="solid">
        <fgColor indexed="61"/>
        <bgColor indexed="64"/>
      </patternFill>
    </fill>
    <fill>
      <patternFill patternType="solid">
        <fgColor indexed="24"/>
        <bgColor indexed="64"/>
      </patternFill>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1"/>
        <bgColor indexed="64"/>
      </patternFill>
    </fill>
    <fill>
      <patternFill patternType="solid">
        <fgColor indexed="37"/>
        <bgColor indexed="64"/>
      </patternFill>
    </fill>
    <fill>
      <patternFill patternType="solid">
        <fgColor indexed="18"/>
        <bgColor indexed="64"/>
      </patternFill>
    </fill>
    <fill>
      <patternFill patternType="solid">
        <fgColor indexed="20"/>
        <bgColor indexed="64"/>
      </patternFill>
    </fill>
    <fill>
      <patternFill patternType="solid">
        <fgColor indexed="63"/>
        <bgColor indexed="64"/>
      </patternFill>
    </fill>
  </fills>
  <borders count="4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bottom style="thick">
        <color indexed="11"/>
      </bottom>
    </border>
    <border>
      <left/>
      <right/>
      <top/>
      <bottom style="thick">
        <color indexed="43"/>
      </bottom>
    </border>
    <border>
      <left/>
      <right/>
      <top/>
      <bottom style="medium">
        <color indexed="43"/>
      </bottom>
    </border>
    <border>
      <left/>
      <right/>
      <top style="thin">
        <color indexed="11"/>
      </top>
      <bottom style="double">
        <color indexed="11"/>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thin">
        <color indexed="8"/>
      </bottom>
    </border>
    <border>
      <left/>
      <right style="medium">
        <color indexed="8"/>
      </right>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top style="medium">
        <color indexed="8"/>
      </top>
      <bottom/>
    </border>
    <border>
      <left style="thin">
        <color indexed="8"/>
      </left>
      <right style="medium">
        <color indexed="8"/>
      </right>
      <top style="medium">
        <color indexed="8"/>
      </top>
      <bottom/>
    </border>
    <border>
      <left style="medium">
        <color indexed="8"/>
      </left>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style="thin">
        <color indexed="8"/>
      </bottom>
    </border>
    <border>
      <left style="medium">
        <color indexed="8"/>
      </left>
      <right/>
      <top style="thin">
        <color indexed="8"/>
      </top>
      <bottom/>
    </border>
    <border>
      <left style="medium">
        <color indexed="8"/>
      </left>
      <right/>
      <top style="thin">
        <color indexed="8"/>
      </top>
      <bottom style="medium">
        <color indexed="8"/>
      </bottom>
    </border>
    <border>
      <left style="thin">
        <color indexed="8"/>
      </left>
      <right style="thin">
        <color indexed="8"/>
      </right>
      <top style="thin">
        <color indexed="8"/>
      </top>
      <bottom style="medium">
        <color indexed="8"/>
      </bottom>
    </border>
    <border>
      <left/>
      <right style="medium">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double">
        <color indexed="8"/>
      </left>
      <right style="double">
        <color indexed="8"/>
      </right>
      <top style="double">
        <color indexed="8"/>
      </top>
      <bottom style="double">
        <color indexed="8"/>
      </bottom>
    </border>
    <border>
      <left style="medium">
        <color indexed="8"/>
      </left>
      <right style="medium">
        <color indexed="8"/>
      </right>
      <top style="medium">
        <color indexed="8"/>
      </top>
      <bottom/>
    </border>
    <border>
      <left style="medium">
        <color indexed="8"/>
      </left>
      <right/>
      <top style="medium">
        <color indexed="8"/>
      </top>
      <bottom style="medium">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3" fillId="0" borderId="0" applyNumberFormat="0" applyFill="0" applyBorder="0" applyAlignment="0" applyProtection="0"/>
    <xf numFmtId="0" fontId="4" fillId="6"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7" borderId="0" applyNumberFormat="0" applyBorder="0" applyAlignment="0" applyProtection="0"/>
    <xf numFmtId="0" fontId="1" fillId="0" borderId="0">
      <alignment/>
      <protection/>
    </xf>
    <xf numFmtId="9" fontId="0" fillId="0" borderId="0" applyFont="0" applyFill="0" applyBorder="0" applyAlignment="0" applyProtection="0"/>
    <xf numFmtId="9" fontId="0" fillId="0" borderId="0" applyFill="0" applyBorder="0" applyAlignment="0" applyProtection="0"/>
    <xf numFmtId="0" fontId="9" fillId="2" borderId="0" applyNumberFormat="0" applyBorder="0" applyAlignment="0" applyProtection="0"/>
    <xf numFmtId="0" fontId="10" fillId="6" borderId="4" applyNumberFormat="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0" fontId="18" fillId="17" borderId="9" applyNumberFormat="0" applyAlignment="0" applyProtection="0"/>
  </cellStyleXfs>
  <cellXfs count="115">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Font="1" applyBorder="1" applyAlignment="1" applyProtection="1">
      <alignment horizontal="left"/>
      <protection/>
    </xf>
    <xf numFmtId="0" fontId="0" fillId="18" borderId="10" xfId="0" applyFont="1" applyFill="1" applyBorder="1" applyAlignment="1" applyProtection="1">
      <alignment horizontal="center"/>
      <protection locked="0"/>
    </xf>
    <xf numFmtId="0" fontId="0" fillId="0" borderId="0" xfId="0" applyFont="1" applyAlignment="1" applyProtection="1">
      <alignment/>
      <protection/>
    </xf>
    <xf numFmtId="0" fontId="0" fillId="19" borderId="10" xfId="0" applyFont="1" applyFill="1" applyBorder="1" applyAlignment="1" applyProtection="1">
      <alignment horizontal="center"/>
      <protection locked="0"/>
    </xf>
    <xf numFmtId="0" fontId="0" fillId="20" borderId="11" xfId="0" applyFont="1" applyFill="1" applyBorder="1" applyAlignment="1" applyProtection="1">
      <alignment horizontal="center"/>
      <protection locked="0"/>
    </xf>
    <xf numFmtId="0" fontId="0" fillId="20" borderId="10" xfId="0" applyFont="1" applyFill="1" applyBorder="1" applyAlignment="1" applyProtection="1">
      <alignment horizontal="center"/>
      <protection locked="0"/>
    </xf>
    <xf numFmtId="0" fontId="0" fillId="7" borderId="10" xfId="0" applyFont="1" applyFill="1" applyBorder="1" applyAlignment="1" applyProtection="1">
      <alignment horizontal="center"/>
      <protection locked="0"/>
    </xf>
    <xf numFmtId="0" fontId="0" fillId="7" borderId="11" xfId="0" applyFont="1" applyFill="1" applyBorder="1" applyAlignment="1" applyProtection="1">
      <alignment horizontal="center"/>
      <protection locked="0"/>
    </xf>
    <xf numFmtId="0" fontId="0" fillId="0" borderId="0" xfId="0" applyFill="1" applyAlignment="1" applyProtection="1">
      <alignment/>
      <protection locked="0"/>
    </xf>
    <xf numFmtId="0" fontId="0" fillId="7" borderId="12" xfId="0" applyFont="1" applyFill="1" applyBorder="1" applyAlignment="1" applyProtection="1">
      <alignment horizontal="center"/>
      <protection locked="0"/>
    </xf>
    <xf numFmtId="0" fontId="0" fillId="21" borderId="10" xfId="0" applyFont="1" applyFill="1" applyBorder="1" applyAlignment="1" applyProtection="1">
      <alignment horizontal="center"/>
      <protection locked="0"/>
    </xf>
    <xf numFmtId="0" fontId="0" fillId="21" borderId="10" xfId="0" applyFont="1" applyFill="1" applyBorder="1" applyAlignment="1" applyProtection="1">
      <alignment horizontal="center" vertical="center"/>
      <protection locked="0"/>
    </xf>
    <xf numFmtId="0" fontId="26" fillId="0" borderId="0" xfId="0" applyFont="1" applyAlignment="1" applyProtection="1">
      <alignment/>
      <protection/>
    </xf>
    <xf numFmtId="0" fontId="0" fillId="22" borderId="10" xfId="0" applyFont="1" applyFill="1" applyBorder="1" applyAlignment="1" applyProtection="1">
      <alignment horizontal="center"/>
      <protection locked="0"/>
    </xf>
    <xf numFmtId="0" fontId="0" fillId="0" borderId="0" xfId="0" applyFont="1" applyAlignment="1" applyProtection="1">
      <alignment horizontal="left"/>
      <protection/>
    </xf>
    <xf numFmtId="0" fontId="0" fillId="5" borderId="10" xfId="0" applyFont="1" applyFill="1" applyBorder="1" applyAlignment="1" applyProtection="1">
      <alignment horizontal="center"/>
      <protection locked="0"/>
    </xf>
    <xf numFmtId="0" fontId="0" fillId="0" borderId="0" xfId="0" applyAlignment="1" applyProtection="1">
      <alignment horizontal="left"/>
      <protection/>
    </xf>
    <xf numFmtId="0" fontId="0" fillId="0" borderId="0" xfId="0" applyAlignment="1" applyProtection="1">
      <alignment horizontal="center"/>
      <protection locked="0"/>
    </xf>
    <xf numFmtId="0" fontId="0" fillId="23" borderId="10" xfId="0" applyFont="1" applyFill="1" applyBorder="1" applyAlignment="1" applyProtection="1">
      <alignment horizontal="center"/>
      <protection locked="0"/>
    </xf>
    <xf numFmtId="0" fontId="0" fillId="24" borderId="10" xfId="0" applyFont="1" applyFill="1" applyBorder="1" applyAlignment="1" applyProtection="1">
      <alignment horizontal="center"/>
      <protection locked="0"/>
    </xf>
    <xf numFmtId="0" fontId="0" fillId="25" borderId="10" xfId="0" applyFont="1" applyFill="1" applyBorder="1" applyAlignment="1" applyProtection="1">
      <alignment horizontal="center"/>
      <protection locked="0"/>
    </xf>
    <xf numFmtId="0" fontId="0" fillId="25" borderId="11" xfId="0" applyFont="1" applyFill="1" applyBorder="1" applyAlignment="1" applyProtection="1">
      <alignment horizontal="center"/>
      <protection locked="0"/>
    </xf>
    <xf numFmtId="0" fontId="0" fillId="25" borderId="12" xfId="0" applyFont="1" applyFill="1" applyBorder="1" applyAlignment="1" applyProtection="1">
      <alignment horizontal="center"/>
      <protection locked="0"/>
    </xf>
    <xf numFmtId="0" fontId="0" fillId="26" borderId="10" xfId="0" applyFont="1" applyFill="1" applyBorder="1" applyAlignment="1" applyProtection="1">
      <alignment horizontal="center"/>
      <protection locked="0"/>
    </xf>
    <xf numFmtId="0" fontId="0" fillId="27" borderId="10" xfId="0" applyFont="1" applyFill="1" applyBorder="1" applyAlignment="1" applyProtection="1">
      <alignment horizontal="center"/>
      <protection locked="0"/>
    </xf>
    <xf numFmtId="0" fontId="0" fillId="28" borderId="10" xfId="0" applyFont="1" applyFill="1" applyBorder="1" applyAlignment="1" applyProtection="1">
      <alignment horizontal="center"/>
      <protection locked="0"/>
    </xf>
    <xf numFmtId="0" fontId="0" fillId="28" borderId="11" xfId="0" applyFont="1" applyFill="1" applyBorder="1" applyAlignment="1" applyProtection="1">
      <alignment horizontal="center"/>
      <protection locked="0"/>
    </xf>
    <xf numFmtId="0" fontId="0" fillId="0" borderId="0" xfId="0" applyAlignment="1" applyProtection="1">
      <alignment horizontal="left"/>
      <protection locked="0"/>
    </xf>
    <xf numFmtId="0" fontId="0" fillId="28" borderId="12" xfId="0" applyFont="1" applyFill="1" applyBorder="1" applyAlignment="1" applyProtection="1">
      <alignment horizontal="center"/>
      <protection locked="0"/>
    </xf>
    <xf numFmtId="0" fontId="0" fillId="29" borderId="10" xfId="0" applyFont="1" applyFill="1" applyBorder="1" applyAlignment="1" applyProtection="1">
      <alignment horizontal="center"/>
      <protection locked="0"/>
    </xf>
    <xf numFmtId="0" fontId="0" fillId="29" borderId="12" xfId="0" applyFont="1" applyFill="1" applyBorder="1" applyAlignment="1" applyProtection="1">
      <alignment horizontal="center"/>
      <protection locked="0"/>
    </xf>
    <xf numFmtId="0" fontId="0" fillId="30" borderId="11" xfId="0" applyFont="1" applyFill="1" applyBorder="1" applyAlignment="1" applyProtection="1">
      <alignment horizontal="center"/>
      <protection locked="0"/>
    </xf>
    <xf numFmtId="0" fontId="0" fillId="30" borderId="10" xfId="0" applyFont="1" applyFill="1" applyBorder="1" applyAlignment="1" applyProtection="1">
      <alignment horizontal="center"/>
      <protection locked="0"/>
    </xf>
    <xf numFmtId="0" fontId="0" fillId="30" borderId="12" xfId="0" applyFont="1" applyFill="1" applyBorder="1" applyAlignment="1" applyProtection="1">
      <alignment horizontal="center"/>
      <protection locked="0"/>
    </xf>
    <xf numFmtId="0" fontId="0" fillId="0" borderId="0" xfId="0" applyAlignment="1">
      <alignment horizontal="center"/>
    </xf>
    <xf numFmtId="0" fontId="19" fillId="0" borderId="0" xfId="0" applyFont="1" applyAlignment="1">
      <alignment horizontal="center"/>
    </xf>
    <xf numFmtId="0" fontId="0" fillId="0" borderId="0" xfId="0" applyFont="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0" fillId="0" borderId="15" xfId="0" applyFont="1" applyBorder="1" applyAlignment="1">
      <alignment horizontal="center"/>
    </xf>
    <xf numFmtId="0" fontId="0" fillId="0" borderId="16" xfId="0" applyBorder="1" applyAlignment="1">
      <alignment horizontal="center"/>
    </xf>
    <xf numFmtId="0" fontId="0" fillId="0" borderId="17" xfId="0" applyFont="1" applyBorder="1" applyAlignment="1">
      <alignment horizontal="center"/>
    </xf>
    <xf numFmtId="0" fontId="19" fillId="0" borderId="18" xfId="0" applyFont="1" applyBorder="1" applyAlignment="1">
      <alignment horizontal="center"/>
    </xf>
    <xf numFmtId="164" fontId="19" fillId="0" borderId="13" xfId="0" applyNumberFormat="1"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Font="1" applyBorder="1" applyAlignment="1">
      <alignment horizontal="center"/>
    </xf>
    <xf numFmtId="0" fontId="0" fillId="0" borderId="30" xfId="0" applyBorder="1" applyAlignment="1">
      <alignment horizontal="center"/>
    </xf>
    <xf numFmtId="0" fontId="0" fillId="0" borderId="1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0" xfId="0" applyBorder="1" applyAlignment="1">
      <alignment horizontal="center"/>
    </xf>
    <xf numFmtId="0" fontId="0"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Font="1" applyBorder="1" applyAlignment="1">
      <alignment horizontal="center"/>
    </xf>
    <xf numFmtId="0" fontId="19" fillId="0" borderId="0" xfId="0" applyFont="1" applyBorder="1" applyAlignment="1">
      <alignment vertical="center" wrapText="1"/>
    </xf>
    <xf numFmtId="0" fontId="21" fillId="31" borderId="10" xfId="0" applyFont="1" applyFill="1" applyBorder="1" applyAlignment="1">
      <alignment horizontal="center" vertical="center"/>
    </xf>
    <xf numFmtId="0" fontId="22" fillId="9" borderId="10" xfId="0" applyNumberFormat="1" applyFont="1" applyFill="1" applyBorder="1" applyAlignment="1">
      <alignment horizontal="left" vertical="center" wrapText="1" shrinkToFit="1"/>
    </xf>
    <xf numFmtId="0" fontId="22" fillId="14" borderId="10"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0" fillId="0" borderId="0" xfId="0" applyFont="1" applyBorder="1" applyAlignment="1" applyProtection="1">
      <alignment horizontal="left"/>
      <protection/>
    </xf>
    <xf numFmtId="0" fontId="24" fillId="32" borderId="42" xfId="0" applyFont="1" applyFill="1" applyBorder="1" applyAlignment="1" applyProtection="1">
      <alignment horizontal="center"/>
      <protection/>
    </xf>
    <xf numFmtId="0" fontId="25" fillId="0" borderId="0" xfId="0" applyFont="1" applyBorder="1" applyAlignment="1" applyProtection="1">
      <alignment horizontal="left"/>
      <protection/>
    </xf>
    <xf numFmtId="0" fontId="26" fillId="0" borderId="0" xfId="0" applyFont="1" applyBorder="1" applyAlignment="1" applyProtection="1">
      <alignment horizontal="left"/>
      <protection/>
    </xf>
    <xf numFmtId="0" fontId="0" fillId="18" borderId="10" xfId="0" applyFont="1" applyFill="1" applyBorder="1" applyAlignment="1" applyProtection="1">
      <alignment horizontal="center"/>
      <protection locked="0"/>
    </xf>
    <xf numFmtId="0" fontId="27" fillId="0" borderId="0" xfId="0" applyFont="1" applyBorder="1" applyAlignment="1" applyProtection="1">
      <alignment horizontal="left"/>
      <protection/>
    </xf>
    <xf numFmtId="0" fontId="0" fillId="20" borderId="10" xfId="0" applyFont="1" applyFill="1" applyBorder="1" applyAlignment="1" applyProtection="1">
      <alignment horizontal="center"/>
      <protection locked="0"/>
    </xf>
    <xf numFmtId="0" fontId="0" fillId="20" borderId="12" xfId="0" applyFont="1" applyFill="1" applyBorder="1" applyAlignment="1" applyProtection="1">
      <alignment horizontal="center"/>
      <protection locked="0"/>
    </xf>
    <xf numFmtId="0" fontId="28" fillId="0" borderId="0" xfId="0" applyFont="1" applyBorder="1" applyAlignment="1" applyProtection="1">
      <alignment horizontal="left"/>
      <protection/>
    </xf>
    <xf numFmtId="0" fontId="0" fillId="7" borderId="10" xfId="0" applyFont="1" applyFill="1" applyBorder="1" applyAlignment="1" applyProtection="1">
      <alignment horizontal="center"/>
      <protection locked="0"/>
    </xf>
    <xf numFmtId="0" fontId="24" fillId="33" borderId="42" xfId="0" applyFont="1" applyFill="1" applyBorder="1" applyAlignment="1" applyProtection="1">
      <alignment horizontal="center"/>
      <protection/>
    </xf>
    <xf numFmtId="0" fontId="29" fillId="0" borderId="0" xfId="0" applyFont="1" applyBorder="1" applyAlignment="1" applyProtection="1">
      <alignment horizontal="left"/>
      <protection/>
    </xf>
    <xf numFmtId="0" fontId="0" fillId="0" borderId="0" xfId="0" applyBorder="1" applyAlignment="1" applyProtection="1">
      <alignment horizontal="left"/>
      <protection/>
    </xf>
    <xf numFmtId="0" fontId="30" fillId="0" borderId="0" xfId="0" applyFont="1" applyBorder="1" applyAlignment="1" applyProtection="1">
      <alignment horizontal="left"/>
      <protection/>
    </xf>
    <xf numFmtId="0" fontId="0" fillId="0" borderId="0" xfId="0" applyFont="1" applyBorder="1" applyAlignment="1" applyProtection="1">
      <alignment horizontal="left" wrapText="1"/>
      <protection/>
    </xf>
    <xf numFmtId="0" fontId="31" fillId="0" borderId="0" xfId="0" applyFont="1" applyBorder="1" applyAlignment="1" applyProtection="1">
      <alignment horizontal="left"/>
      <protection/>
    </xf>
    <xf numFmtId="0" fontId="24" fillId="34" borderId="42" xfId="0" applyFont="1" applyFill="1" applyBorder="1" applyAlignment="1" applyProtection="1">
      <alignment horizontal="center"/>
      <protection/>
    </xf>
    <xf numFmtId="0" fontId="32" fillId="0" borderId="0" xfId="0" applyFont="1" applyBorder="1" applyAlignment="1" applyProtection="1">
      <alignment horizontal="left"/>
      <protection/>
    </xf>
    <xf numFmtId="0" fontId="33" fillId="0" borderId="0" xfId="0" applyFont="1" applyBorder="1" applyAlignment="1" applyProtection="1">
      <alignment horizontal="left"/>
      <protection/>
    </xf>
    <xf numFmtId="0" fontId="34" fillId="0" borderId="0" xfId="0" applyFont="1" applyBorder="1" applyAlignment="1" applyProtection="1">
      <alignment horizontal="left"/>
      <protection/>
    </xf>
    <xf numFmtId="0" fontId="24" fillId="35" borderId="42" xfId="0" applyFont="1" applyFill="1" applyBorder="1" applyAlignment="1" applyProtection="1">
      <alignment horizontal="center"/>
      <protection/>
    </xf>
    <xf numFmtId="0" fontId="35" fillId="0" borderId="0" xfId="0" applyFont="1" applyBorder="1" applyAlignment="1" applyProtection="1">
      <alignment horizontal="left"/>
      <protection/>
    </xf>
    <xf numFmtId="0" fontId="0" fillId="25" borderId="10" xfId="0" applyFont="1" applyFill="1" applyBorder="1" applyAlignment="1" applyProtection="1">
      <alignment horizontal="center"/>
      <protection locked="0"/>
    </xf>
    <xf numFmtId="0" fontId="36" fillId="0" borderId="0" xfId="0" applyFont="1" applyBorder="1" applyAlignment="1" applyProtection="1">
      <alignment horizontal="left"/>
      <protection/>
    </xf>
    <xf numFmtId="0" fontId="37" fillId="0" borderId="0" xfId="0" applyFont="1" applyBorder="1" applyAlignment="1" applyProtection="1">
      <alignment horizontal="left"/>
      <protection/>
    </xf>
    <xf numFmtId="0" fontId="24" fillId="36" borderId="42" xfId="0" applyFont="1" applyFill="1" applyBorder="1" applyAlignment="1" applyProtection="1">
      <alignment horizontal="center"/>
      <protection/>
    </xf>
    <xf numFmtId="0" fontId="38" fillId="0" borderId="0" xfId="0" applyFont="1" applyBorder="1" applyAlignment="1" applyProtection="1">
      <alignment horizontal="left"/>
      <protection/>
    </xf>
    <xf numFmtId="0" fontId="0" fillId="28" borderId="10" xfId="0" applyFont="1" applyFill="1" applyBorder="1" applyAlignment="1" applyProtection="1">
      <alignment horizontal="center"/>
      <protection locked="0"/>
    </xf>
    <xf numFmtId="0" fontId="39" fillId="0" borderId="0" xfId="0" applyFont="1" applyBorder="1" applyAlignment="1" applyProtection="1">
      <alignment horizontal="left"/>
      <protection/>
    </xf>
    <xf numFmtId="0" fontId="0" fillId="29" borderId="10" xfId="0" applyFont="1" applyFill="1" applyBorder="1" applyAlignment="1" applyProtection="1">
      <alignment horizontal="center"/>
      <protection locked="0"/>
    </xf>
    <xf numFmtId="0" fontId="40" fillId="0" borderId="0" xfId="0" applyFont="1" applyBorder="1" applyAlignment="1" applyProtection="1">
      <alignment horizontal="left"/>
      <protection/>
    </xf>
    <xf numFmtId="0" fontId="0" fillId="30" borderId="10" xfId="0" applyFont="1" applyFill="1" applyBorder="1" applyAlignment="1" applyProtection="1">
      <alignment horizontal="center"/>
      <protection locked="0"/>
    </xf>
    <xf numFmtId="0" fontId="19" fillId="0" borderId="43" xfId="0" applyFont="1" applyBorder="1" applyAlignment="1">
      <alignment horizontal="center"/>
    </xf>
    <xf numFmtId="0" fontId="0" fillId="0" borderId="13" xfId="0" applyFont="1" applyBorder="1" applyAlignment="1">
      <alignment horizontal="center" vertical="center"/>
    </xf>
    <xf numFmtId="0" fontId="19" fillId="0" borderId="13" xfId="0" applyFont="1" applyBorder="1" applyAlignment="1">
      <alignment horizontal="center"/>
    </xf>
    <xf numFmtId="0" fontId="19" fillId="0" borderId="44" xfId="0" applyFont="1" applyBorder="1" applyAlignment="1">
      <alignment horizontal="center"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Pourcentage 2" xfId="52"/>
    <cellStyle name="Satisfaisant" xfId="53"/>
    <cellStyle name="Sortie" xfId="54"/>
    <cellStyle name="Texte explicatif" xfId="55"/>
    <cellStyle name="Titre" xfId="56"/>
    <cellStyle name="Titre 1" xfId="57"/>
    <cellStyle name="Titre 1 1" xfId="58"/>
    <cellStyle name="Titre 1 1 1" xfId="59"/>
    <cellStyle name="Titre 1 2" xfId="60"/>
    <cellStyle name="Titre 2"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280099"/>
      <rgbColor rgb="00666666"/>
      <rgbColor rgb="006B0094"/>
      <rgbColor rgb="0000AE00"/>
      <rgbColor rgb="00C0C0C0"/>
      <rgbColor rgb="00808080"/>
      <rgbColor rgb="00999999"/>
      <rgbColor rgb="00944794"/>
      <rgbColor rgb="00FFFFCC"/>
      <rgbColor rgb="00CCFFFF"/>
      <rgbColor rgb="00660066"/>
      <rgbColor rgb="00FF9966"/>
      <rgbColor rgb="000099FF"/>
      <rgbColor rgb="00CCCCFF"/>
      <rgbColor rgb="00000080"/>
      <rgbColor rgb="00FF00FF"/>
      <rgbColor rgb="00FFFF00"/>
      <rgbColor rgb="0000FFFF"/>
      <rgbColor rgb="00800080"/>
      <rgbColor rgb="00CC6633"/>
      <rgbColor rgb="00008080"/>
      <rgbColor rgb="002300DC"/>
      <rgbColor rgb="0000CCFF"/>
      <rgbColor rgb="00CCFFFF"/>
      <rgbColor rgb="00CCFFCC"/>
      <rgbColor rgb="00FFFF99"/>
      <rgbColor rgb="0099CCFF"/>
      <rgbColor rgb="00FF99CC"/>
      <rgbColor rgb="009966CC"/>
      <rgbColor rgb="00FFCC99"/>
      <rgbColor rgb="003366FF"/>
      <rgbColor rgb="0033CCCC"/>
      <rgbColor rgb="003DEB3D"/>
      <rgbColor rgb="00FFCC00"/>
      <rgbColor rgb="00FF9900"/>
      <rgbColor rgb="00FF6633"/>
      <rgbColor rgb="00666699"/>
      <rgbColor rgb="00969696"/>
      <rgbColor rgb="00003366"/>
      <rgbColor rgb="0033CC66"/>
      <rgbColor rgb="00003300"/>
      <rgbColor rgb="004C4C4C"/>
      <rgbColor rgb="00993300"/>
      <rgbColor rgb="006B479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Radar du fonctionnement de l'école</a:t>
            </a:r>
          </a:p>
        </c:rich>
      </c:tx>
      <c:layout>
        <c:manualLayout>
          <c:xMode val="factor"/>
          <c:yMode val="factor"/>
          <c:x val="0.00125"/>
          <c:y val="0"/>
        </c:manualLayout>
      </c:layout>
      <c:spPr>
        <a:noFill/>
        <a:ln w="3175">
          <a:noFill/>
        </a:ln>
      </c:spPr>
    </c:title>
    <c:plotArea>
      <c:layout>
        <c:manualLayout>
          <c:xMode val="edge"/>
          <c:yMode val="edge"/>
          <c:x val="0.03375"/>
          <c:y val="0.29875"/>
          <c:w val="0.31525"/>
          <c:h val="0.49525"/>
        </c:manualLayout>
      </c:layout>
      <c:radarChart>
        <c:radarStyle val="filled"/>
        <c:varyColors val="0"/>
        <c:ser>
          <c:idx val="0"/>
          <c:order val="0"/>
          <c:tx>
            <c:strRef>
              <c:f>'Matrices + Tableaux'!$B$72</c:f>
              <c:strCache>
                <c:ptCount val="1"/>
                <c:pt idx="0">
                  <c:v>Fonctionnement</c:v>
                </c:pt>
              </c:strCache>
            </c:strRef>
          </c:tx>
          <c:spPr>
            <a:solidFill>
              <a:srgbClr val="23FF2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Tableaux'!$C$72:$Q$72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'Matrices + Tableaux'!$B$73</c:f>
              <c:strCache>
                <c:ptCount val="1"/>
                <c:pt idx="0">
                  <c:v>Pratiques spécifiques</c:v>
                </c:pt>
              </c:strCache>
            </c:strRef>
          </c:tx>
          <c:spPr>
            <a:solidFill>
              <a:srgbClr val="3DEB3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Tableaux'!$C$73:$Q$73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tx>
            <c:strRef>
              <c:f>'Matrices + Tableaux'!$B$74</c:f>
              <c:strCache>
                <c:ptCount val="1"/>
                <c:pt idx="0">
                  <c:v>Projet d'école</c:v>
                </c:pt>
              </c:strCache>
            </c:strRef>
          </c:tx>
          <c:spPr>
            <a:solidFill>
              <a:srgbClr val="33CC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Tableaux'!$C$74:$Q$74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tx>
            <c:strRef>
              <c:f>'Matrices + Tableaux'!$B$75</c:f>
              <c:strCache>
                <c:ptCount val="1"/>
                <c:pt idx="0">
                  <c:v>L'aide personnalisée</c:v>
                </c:pt>
              </c:strCache>
            </c:strRef>
          </c:tx>
          <c:spPr>
            <a:solidFill>
              <a:srgbClr val="FFCC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Tableaux'!$C$75:$Q$75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tx>
            <c:strRef>
              <c:f>'Matrices + Tableaux'!$B$76</c:f>
              <c:strCache>
                <c:ptCount val="1"/>
                <c:pt idx="0">
                  <c:v>Les dispositifs d'aide dans le temps scolaire</c:v>
                </c:pt>
              </c:strCache>
            </c:strRef>
          </c:tx>
          <c:spPr>
            <a:solidFill>
              <a:srgbClr val="FF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Tableaux'!$C$76:$Q$76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tx>
            <c:strRef>
              <c:f>'Matrices + Tableaux'!$B$77</c:f>
              <c:strCache>
                <c:ptCount val="1"/>
                <c:pt idx="0">
                  <c:v>L'aide hors temps scolaire</c:v>
                </c:pt>
              </c:strCache>
            </c:strRef>
          </c:tx>
          <c:spPr>
            <a:solidFill>
              <a:srgbClr val="FF66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Tableaux'!$C$77:$Q$77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tx>
            <c:strRef>
              <c:f>'Matrices + Tableaux'!$B$78</c:f>
              <c:strCache>
                <c:ptCount val="1"/>
                <c:pt idx="0">
                  <c:v>Modalités d'évaluation des élèves</c:v>
                </c:pt>
              </c:strCache>
            </c:strRef>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Tableaux'!$C$78:$Q$78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tx>
            <c:strRef>
              <c:f>'Matrices + Tableaux'!$B$79</c:f>
              <c:strCache>
                <c:ptCount val="1"/>
                <c:pt idx="0">
                  <c:v>Exploitation des résultats des évaluations</c:v>
                </c:pt>
              </c:strCache>
            </c:strRef>
          </c:tx>
          <c:spPr>
            <a:solidFill>
              <a:srgbClr val="00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Tableaux'!$C$79:$Q$79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8"/>
          <c:order val="8"/>
          <c:tx>
            <c:strRef>
              <c:f>'Matrices + Tableaux'!$B$80</c:f>
              <c:strCache>
                <c:ptCount val="1"/>
                <c:pt idx="0">
                  <c:v>Information aux familles sur les résultats aux évaluations</c:v>
                </c:pt>
              </c:strCache>
            </c:strRef>
          </c:tx>
          <c:spPr>
            <a:solidFill>
              <a:srgbClr val="2300D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Tableaux'!$C$80:$Q$80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9"/>
          <c:order val="9"/>
          <c:tx>
            <c:strRef>
              <c:f>'Matrices + Tableaux'!$B$81</c:f>
              <c:strCache>
                <c:ptCount val="1"/>
                <c:pt idx="0">
                  <c:v>Règlement</c:v>
                </c:pt>
              </c:strCache>
            </c:strRef>
          </c:tx>
          <c:spPr>
            <a:solidFill>
              <a:srgbClr val="99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Tableaux'!$C$81:$Q$81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0"/>
          <c:order val="10"/>
          <c:tx>
            <c:strRef>
              <c:f>'Matrices + Tableaux'!$B$82</c:f>
              <c:strCache>
                <c:ptCount val="1"/>
                <c:pt idx="0">
                  <c:v>Prévention de la violence</c:v>
                </c:pt>
              </c:strCache>
            </c:strRef>
          </c:tx>
          <c:spPr>
            <a:solidFill>
              <a:srgbClr val="944794"/>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Tableaux'!$C$82:$Q$82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1"/>
          <c:order val="11"/>
          <c:tx>
            <c:strRef>
              <c:f>'Matrices + Tableaux'!$B$83</c:f>
              <c:strCache>
                <c:ptCount val="1"/>
                <c:pt idx="0">
                  <c:v>Gestion des élèves</c:v>
                </c:pt>
              </c:strCache>
            </c:strRef>
          </c:tx>
          <c:spPr>
            <a:solidFill>
              <a:srgbClr val="6B4794"/>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Tableaux'!$C$83:$Q$83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2"/>
          <c:order val="12"/>
          <c:tx>
            <c:strRef>
              <c:f>'Matrices + Tableaux'!$B$84</c:f>
              <c:strCache>
                <c:ptCount val="1"/>
                <c:pt idx="0">
                  <c:v>Relations avec les parents</c:v>
                </c:pt>
              </c:strCache>
            </c:strRef>
          </c:tx>
          <c:spPr>
            <a:solidFill>
              <a:srgbClr val="9999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Tableaux'!$C$84:$Q$84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3"/>
          <c:order val="13"/>
          <c:tx>
            <c:strRef>
              <c:f>'Matrices + Tableaux'!$B$85</c:f>
              <c:strCache>
                <c:ptCount val="1"/>
                <c:pt idx="0">
                  <c:v>Relations avec les services extérieurs (soins en particulier)</c:v>
                </c:pt>
              </c:strCache>
            </c:strRef>
          </c:tx>
          <c:spPr>
            <a:solidFill>
              <a:srgbClr val="6666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Tableaux'!$C$85:$Q$85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4"/>
          <c:order val="14"/>
          <c:tx>
            <c:strRef>
              <c:f>'Matrices + Tableaux'!$B$86</c:f>
              <c:strCache>
                <c:ptCount val="1"/>
                <c:pt idx="0">
                  <c:v>Partenaires</c:v>
                </c:pt>
              </c:strCache>
            </c:strRef>
          </c:tx>
          <c:spPr>
            <a:solidFill>
              <a:srgbClr val="4C4C4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'Matrices + Tableaux'!$C$86:$Q$86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6917323"/>
        <c:axId val="40929316"/>
      </c:radarChart>
      <c:catAx>
        <c:axId val="26917323"/>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0929316"/>
        <c:crossesAt val="0"/>
        <c:auto val="0"/>
        <c:lblOffset val="100"/>
        <c:tickLblSkip val="1"/>
        <c:noMultiLvlLbl val="0"/>
      </c:catAx>
      <c:valAx>
        <c:axId val="40929316"/>
        <c:scaling>
          <c:orientation val="minMax"/>
          <c:max val="100"/>
        </c:scaling>
        <c:axPos val="l"/>
        <c:majorGridlines/>
        <c:delete val="0"/>
        <c:numFmt formatCode="General" sourceLinked="1"/>
        <c:majorTickMark val="none"/>
        <c:minorTickMark val="none"/>
        <c:tickLblPos val="none"/>
        <c:spPr>
          <a:ln w="3175">
            <a:solidFill>
              <a:srgbClr val="000000"/>
            </a:solidFill>
          </a:ln>
        </c:spPr>
        <c:crossAx val="26917323"/>
        <c:crossesAt val="1"/>
        <c:crossBetween val="midCat"/>
        <c:dispUnits/>
      </c:valAx>
      <c:spPr>
        <a:noFill/>
        <a:ln>
          <a:noFill/>
        </a:ln>
      </c:spPr>
    </c:plotArea>
    <c:legend>
      <c:legendPos val="r"/>
      <c:layout>
        <c:manualLayout>
          <c:xMode val="edge"/>
          <c:yMode val="edge"/>
          <c:x val="0.348"/>
          <c:y val="0.31675"/>
          <c:w val="0.652"/>
          <c:h val="0.34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0.03375</cdr:x>
      <cdr:y>0.7945</cdr:y>
    </cdr:from>
    <cdr:to>
      <cdr:x>0.03375</cdr:x>
      <cdr:y>0.7945</cdr:y>
    </cdr:to>
    <cdr:sp fLocksText="0">
      <cdr:nvSpPr>
        <cdr:cNvPr id="1" name="Text Box 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 name="Text Box 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 name="Text Box 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 name="Text Box 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 name="Text Box 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 name="Text Box 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 name="Text Box 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 name="Text Box 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 name="Text Box 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 name="Text Box 1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 name="Text Box 1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 name="Text Box 1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 name="Text Box 1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 name="Text Box 1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 name="Text Box 1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 name="Text Box 1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 name="Text Box 1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 name="Text Box 1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 name="Text Box 1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 name="Text Box 2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1" name="Text Box 2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2" name="Text Box 2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3" name="Text Box 2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4" name="Text Box 2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5" name="Text Box 2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6" name="Text Box 2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7" name="Text Box 2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8" name="Text Box 2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9" name="Text Box 2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0" name="Text Box 3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1" name="Text Box 3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2" name="Text Box 3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3" name="Text Box 3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4" name="Text Box 3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5" name="Text Box 3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6" name="Text Box 3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7" name="Text Box 3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8" name="Text Box 3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39" name="Text Box 3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0" name="Text Box 4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1" name="Text Box 4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2" name="Text Box 4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3" name="Text Box 4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4" name="Text Box 4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5" name="Text Box 4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6" name="Text Box 4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7" name="Text Box 4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8" name="Text Box 4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49" name="Text Box 4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0" name="Text Box 5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1" name="Text Box 5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2" name="Text Box 5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3" name="Text Box 5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4" name="Text Box 5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5" name="Text Box 5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6" name="Text Box 5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7" name="Text Box 5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8" name="Text Box 5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59" name="Text Box 5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0" name="Text Box 6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1" name="Text Box 6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2" name="Text Box 6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3" name="Text Box 6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4" name="Text Box 6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5" name="Text Box 6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6" name="Text Box 6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7" name="Text Box 6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8" name="Text Box 6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69" name="Text Box 6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0" name="Text Box 7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1" name="Text Box 7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2" name="Text Box 7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3" name="Text Box 7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4" name="Text Box 7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5" name="Text Box 7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6" name="Text Box 7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7" name="Text Box 7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8" name="Text Box 7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79" name="Text Box 7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0" name="Text Box 8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1" name="Text Box 8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2" name="Text Box 8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3" name="Text Box 8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4" name="Text Box 8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5" name="Text Box 8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6" name="Text Box 8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7" name="Text Box 8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8" name="Text Box 8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89" name="Text Box 8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0" name="Text Box 9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1" name="Text Box 9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2" name="Text Box 9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3" name="Text Box 9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4" name="Text Box 9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5" name="Text Box 9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6" name="Text Box 9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7" name="Text Box 9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8" name="Text Box 9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99" name="Text Box 9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0" name="Text Box 10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1" name="Text Box 10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2" name="Text Box 10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3" name="Text Box 10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4" name="Text Box 10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5" name="Text Box 10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6" name="Text Box 10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7" name="Text Box 10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8" name="Text Box 10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09" name="Text Box 10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0" name="Text Box 11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1" name="Text Box 11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2" name="Text Box 11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3" name="Text Box 11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4" name="Text Box 11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5" name="Text Box 11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6" name="Text Box 11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7" name="Text Box 11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8" name="Text Box 11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19" name="Text Box 11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0" name="Text Box 12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1" name="Text Box 12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2" name="Text Box 12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3" name="Text Box 12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4" name="Text Box 12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5" name="Text Box 12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6" name="Text Box 12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7" name="Text Box 12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8" name="Text Box 12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29" name="Text Box 12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0" name="Text Box 13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1" name="Text Box 13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2" name="Text Box 13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3" name="Text Box 13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4" name="Text Box 13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5" name="Text Box 13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6" name="Text Box 13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7" name="Text Box 13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8" name="Text Box 13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39" name="Text Box 13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0" name="Text Box 14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1" name="Text Box 14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2" name="Text Box 14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3" name="Text Box 14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4" name="Text Box 14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5" name="Text Box 14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6" name="Text Box 14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7" name="Text Box 14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8" name="Text Box 14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49" name="Text Box 14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0" name="Text Box 15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1" name="Text Box 15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2" name="Text Box 15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3" name="Text Box 15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4" name="Text Box 15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5" name="Text Box 15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6" name="Text Box 15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7" name="Text Box 15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8" name="Text Box 15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59" name="Text Box 15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0" name="Text Box 16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1" name="Text Box 16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2" name="Text Box 16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3" name="Text Box 16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4" name="Text Box 16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5" name="Text Box 16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6" name="Text Box 16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7" name="Text Box 16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8" name="Text Box 16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69" name="Text Box 16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0" name="Text Box 17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1" name="Text Box 17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2" name="Text Box 17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3" name="Text Box 17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4" name="Text Box 17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5" name="Text Box 17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6" name="Text Box 17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7" name="Text Box 17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8" name="Text Box 17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79" name="Text Box 17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0" name="Text Box 18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1" name="Text Box 18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2" name="Text Box 18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3" name="Text Box 18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4" name="Text Box 18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5" name="Text Box 18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6" name="Text Box 18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7" name="Text Box 18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8" name="Text Box 18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89" name="Text Box 18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0" name="Text Box 19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1" name="Text Box 19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2" name="Text Box 19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3" name="Text Box 19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4" name="Text Box 19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5" name="Text Box 19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6" name="Text Box 19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7" name="Text Box 19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8" name="Text Box 19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199" name="Text Box 19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0" name="Text Box 20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1" name="Text Box 20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2" name="Text Box 202"/>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3" name="Text Box 203"/>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4" name="Text Box 204"/>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5" name="Text Box 205"/>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6" name="Text Box 206"/>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7" name="Text Box 207"/>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8" name="Text Box 208"/>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09" name="Text Box 209"/>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10" name="Text Box 210"/>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0.7945</cdr:y>
    </cdr:from>
    <cdr:to>
      <cdr:x>0.03375</cdr:x>
      <cdr:y>0.7945</cdr:y>
    </cdr:to>
    <cdr:sp fLocksText="0">
      <cdr:nvSpPr>
        <cdr:cNvPr id="211" name="Text Box 211"/>
        <cdr:cNvSpPr txBox="1">
          <a:spLocks noChangeArrowheads="1"/>
        </cdr:cNvSpPr>
      </cdr:nvSpPr>
      <cdr:spPr>
        <a:xfrm>
          <a:off x="276225" y="42957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28575</xdr:rowOff>
    </xdr:from>
    <xdr:to>
      <xdr:col>11</xdr:col>
      <xdr:colOff>361950</xdr:colOff>
      <xdr:row>34</xdr:row>
      <xdr:rowOff>95250</xdr:rowOff>
    </xdr:to>
    <xdr:graphicFrame>
      <xdr:nvGraphicFramePr>
        <xdr:cNvPr id="1" name="Chart 1"/>
        <xdr:cNvGraphicFramePr/>
      </xdr:nvGraphicFramePr>
      <xdr:xfrm>
        <a:off x="390525" y="190500"/>
        <a:ext cx="8458200" cy="541020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32</xdr:row>
      <xdr:rowOff>66675</xdr:rowOff>
    </xdr:from>
    <xdr:to>
      <xdr:col>1</xdr:col>
      <xdr:colOff>257175</xdr:colOff>
      <xdr:row>33</xdr:row>
      <xdr:rowOff>95250</xdr:rowOff>
    </xdr:to>
    <xdr:sp fLocksText="0">
      <xdr:nvSpPr>
        <xdr:cNvPr id="2" name="Text 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 name="Text 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 name="Text 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 name="Text 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 name="Text 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 name="Text 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 name="Text 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 name="Text 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 name="Text 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 name="Text 1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 name="Text 1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 name="Text 1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 name="Text 1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 name="Text 1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 name="Text 1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 name="Text 1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 name="Text 1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 name="Text 1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 name="Text 1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1" name="Text 2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2" name="Text 2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3" name="Text 2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4" name="Text 2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5" name="Text 2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6" name="Text 2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7" name="Text 2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8" name="Text 2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9" name="Text 2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0" name="Text 2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1" name="Text 3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2" name="Text 3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3" name="Text 3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4" name="Text 3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5" name="Text 3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6" name="Text 3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7" name="Text 3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8" name="Text 3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39" name="Text 3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0" name="Text 3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1" name="Text 4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2" name="Text 4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3" name="Text 4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4" name="Text 4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5" name="Text 4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6" name="Text 4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7" name="Text 4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8" name="Text 4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49" name="Text 4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0" name="Text 4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1" name="Text 5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2" name="Text 5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3" name="Text 5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4" name="Text 5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5" name="Text 5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6" name="Text 5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7" name="Text 5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8" name="Text 5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59" name="Text 5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0" name="Text 5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1" name="Text 6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2" name="Text 6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3" name="Text 6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4" name="Text 6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5" name="Text 6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6" name="Text 6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7" name="Text 6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8" name="Text 6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69" name="Text 6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0" name="Text 6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1" name="Text 7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2" name="Text 7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3" name="Text 7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4" name="Text 7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5" name="Text 7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6" name="Text 7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7" name="Text 7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8" name="Text 7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79" name="Text 7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0" name="Text 7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1" name="Text 8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2" name="Text 8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3" name="Text 8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4" name="Text 8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5" name="Text 8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6" name="Text 8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7" name="Text 8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8" name="Text 8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89" name="Text 8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0" name="Text 8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1" name="Text 9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2" name="Text 9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3" name="Text 9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4" name="Text 9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5" name="Text 9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6" name="Text 9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7" name="Text 9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8" name="Text 9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99" name="Text 9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0" name="Text 9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1" name="Text 10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2" name="Text 10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3" name="Text 10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4" name="Text 10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5" name="Text 10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6" name="Text 10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7" name="Text 10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8" name="Text 10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09" name="Text 10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0" name="Text 10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1" name="Text 11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2" name="Text 11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3" name="Text 11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4" name="Text 11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5" name="Text 11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6" name="Text 11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7" name="Text 11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8" name="Text 11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19" name="Text 11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0" name="Text 11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1" name="Text 12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2" name="Text 12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3" name="Text 12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4" name="Text 12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5" name="Text 12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6" name="Text 12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7" name="Text 12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8" name="Text 12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29" name="Text 12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0" name="Text 12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1" name="Text 13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2" name="Text 13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3" name="Text 13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4" name="Text 13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5" name="Text 13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6" name="Text 13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7" name="Text 13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8" name="Text 13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39" name="Text 13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0" name="Text 13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1" name="Text 14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2" name="Text 14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3" name="Text 14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4" name="Text 14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5" name="Text 14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6" name="Text 14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7" name="Text 14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8" name="Text 14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49" name="Text 14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0" name="Text 14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1" name="Text 15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2" name="Text 15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3" name="Text 15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4" name="Text 15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5" name="Text 15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6" name="Text 15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7" name="Text 15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8" name="Text 15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59" name="Text 15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0" name="Text 15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1" name="Text 16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2" name="Text 16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3" name="Text 16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4" name="Text 16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5" name="Text 16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6" name="Text 16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7" name="Text 16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8" name="Text 16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69" name="Text 16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0" name="Text 16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1" name="Text 17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2" name="Text 17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3" name="Text 17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4" name="Text 17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5" name="Text 17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6" name="Text 17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7" name="Text 17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8" name="Text 17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79" name="Text 17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0" name="Text 17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1" name="Text 18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2" name="Text 18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3" name="Text 18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4" name="Text 18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5" name="Text 18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6" name="Text 18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7" name="Text 18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8" name="Text 18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89" name="Text 18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0" name="Text 18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1" name="Text 19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2" name="Text 19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3" name="Text 19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4" name="Text 19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5" name="Text 19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6" name="Text 19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7" name="Text 19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8" name="Text 19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199" name="Text 19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0" name="Text 19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1" name="Text 20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2" name="Text 201"/>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3" name="Text 202"/>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4" name="Text 203"/>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5" name="Text 204"/>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6" name="Text 205"/>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7" name="Text 206"/>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8" name="Text 207"/>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09" name="Text 208"/>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10" name="Text 209"/>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32</xdr:row>
      <xdr:rowOff>66675</xdr:rowOff>
    </xdr:from>
    <xdr:to>
      <xdr:col>1</xdr:col>
      <xdr:colOff>257175</xdr:colOff>
      <xdr:row>33</xdr:row>
      <xdr:rowOff>95250</xdr:rowOff>
    </xdr:to>
    <xdr:sp fLocksText="0">
      <xdr:nvSpPr>
        <xdr:cNvPr id="211" name="Text 210"/>
        <xdr:cNvSpPr txBox="1">
          <a:spLocks noChangeArrowheads="1"/>
        </xdr:cNvSpPr>
      </xdr:nvSpPr>
      <xdr:spPr>
        <a:xfrm>
          <a:off x="962025" y="5248275"/>
          <a:ext cx="6667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7</xdr:row>
      <xdr:rowOff>9525</xdr:rowOff>
    </xdr:from>
    <xdr:ext cx="1009650" cy="219075"/>
    <xdr:sp fLocksText="0">
      <xdr:nvSpPr>
        <xdr:cNvPr id="212" name="Text 211"/>
        <xdr:cNvSpPr txBox="1">
          <a:spLocks noChangeArrowheads="1"/>
        </xdr:cNvSpPr>
      </xdr:nvSpPr>
      <xdr:spPr>
        <a:xfrm>
          <a:off x="1933575" y="1143000"/>
          <a:ext cx="1009650" cy="219075"/>
        </a:xfrm>
        <a:prstGeom prst="rect">
          <a:avLst/>
        </a:prstGeom>
        <a:noFill/>
        <a:ln w="9525" cmpd="sng">
          <a:noFill/>
        </a:ln>
      </xdr:spPr>
      <xdr:txBody>
        <a:bodyPr vertOverflow="clip" wrap="square" lIns="20160" tIns="20160" rIns="20160" bIns="20160" anchor="ctr">
          <a:spAutoFit/>
        </a:bodyPr>
        <a:p>
          <a:pPr algn="ctr">
            <a:defRPr/>
          </a:pPr>
          <a:r>
            <a:rPr lang="en-US" cap="none" sz="1200" b="1" i="0" u="none" baseline="0">
              <a:solidFill>
                <a:srgbClr val="00AE00"/>
              </a:solidFill>
              <a:latin typeface="Arial"/>
              <a:ea typeface="Arial"/>
              <a:cs typeface="Arial"/>
            </a:rPr>
            <a:t>Vie de l'école</a:t>
          </a:r>
        </a:p>
      </xdr:txBody>
    </xdr:sp>
    <xdr:clientData/>
  </xdr:oneCellAnchor>
  <xdr:oneCellAnchor>
    <xdr:from>
      <xdr:col>4</xdr:col>
      <xdr:colOff>342900</xdr:colOff>
      <xdr:row>14</xdr:row>
      <xdr:rowOff>19050</xdr:rowOff>
    </xdr:from>
    <xdr:ext cx="1190625" cy="219075"/>
    <xdr:sp fLocksText="0">
      <xdr:nvSpPr>
        <xdr:cNvPr id="213" name="Text 212"/>
        <xdr:cNvSpPr txBox="1">
          <a:spLocks noChangeArrowheads="1"/>
        </xdr:cNvSpPr>
      </xdr:nvSpPr>
      <xdr:spPr>
        <a:xfrm>
          <a:off x="3429000" y="2286000"/>
          <a:ext cx="1190625" cy="219075"/>
        </a:xfrm>
        <a:prstGeom prst="rect">
          <a:avLst/>
        </a:prstGeom>
        <a:noFill/>
        <a:ln w="9525" cmpd="sng">
          <a:noFill/>
        </a:ln>
      </xdr:spPr>
      <xdr:txBody>
        <a:bodyPr vertOverflow="clip" wrap="square" lIns="20160" tIns="20160" rIns="20160" bIns="20160" anchor="ctr">
          <a:spAutoFit/>
        </a:bodyPr>
        <a:p>
          <a:pPr algn="ctr">
            <a:defRPr/>
          </a:pPr>
          <a:r>
            <a:rPr lang="en-US" cap="none" sz="1200" b="1" i="0" u="none" baseline="0">
              <a:solidFill>
                <a:srgbClr val="CC6633"/>
              </a:solidFill>
              <a:latin typeface="Arial"/>
              <a:ea typeface="Arial"/>
              <a:cs typeface="Arial"/>
            </a:rPr>
            <a:t>Aide aux élèves</a:t>
          </a:r>
        </a:p>
      </xdr:txBody>
    </xdr:sp>
    <xdr:clientData/>
  </xdr:oneCellAnchor>
  <xdr:oneCellAnchor>
    <xdr:from>
      <xdr:col>2</xdr:col>
      <xdr:colOff>647700</xdr:colOff>
      <xdr:row>27</xdr:row>
      <xdr:rowOff>85725</xdr:rowOff>
    </xdr:from>
    <xdr:ext cx="809625" cy="219075"/>
    <xdr:sp fLocksText="0">
      <xdr:nvSpPr>
        <xdr:cNvPr id="214" name="Text 213"/>
        <xdr:cNvSpPr txBox="1">
          <a:spLocks noChangeArrowheads="1"/>
        </xdr:cNvSpPr>
      </xdr:nvSpPr>
      <xdr:spPr>
        <a:xfrm>
          <a:off x="2190750" y="4457700"/>
          <a:ext cx="809625" cy="219075"/>
        </a:xfrm>
        <a:prstGeom prst="rect">
          <a:avLst/>
        </a:prstGeom>
        <a:noFill/>
        <a:ln w="9525" cmpd="sng">
          <a:noFill/>
        </a:ln>
      </xdr:spPr>
      <xdr:txBody>
        <a:bodyPr vertOverflow="clip" wrap="square" lIns="20160" tIns="20160" rIns="20160" bIns="20160" anchor="ctr">
          <a:spAutoFit/>
        </a:bodyPr>
        <a:p>
          <a:pPr algn="ctr">
            <a:defRPr/>
          </a:pPr>
          <a:r>
            <a:rPr lang="en-US" cap="none" sz="1200" b="1" i="0" u="none" baseline="0">
              <a:solidFill>
                <a:srgbClr val="0000FF"/>
              </a:solidFill>
              <a:latin typeface="Arial"/>
              <a:ea typeface="Arial"/>
              <a:cs typeface="Arial"/>
            </a:rPr>
            <a:t>Évaluation</a:t>
          </a:r>
        </a:p>
      </xdr:txBody>
    </xdr:sp>
    <xdr:clientData/>
  </xdr:oneCellAnchor>
  <xdr:oneCellAnchor>
    <xdr:from>
      <xdr:col>0</xdr:col>
      <xdr:colOff>238125</xdr:colOff>
      <xdr:row>24</xdr:row>
      <xdr:rowOff>57150</xdr:rowOff>
    </xdr:from>
    <xdr:ext cx="1143000" cy="219075"/>
    <xdr:sp fLocksText="0">
      <xdr:nvSpPr>
        <xdr:cNvPr id="215" name="Text 214"/>
        <xdr:cNvSpPr txBox="1">
          <a:spLocks noChangeArrowheads="1"/>
        </xdr:cNvSpPr>
      </xdr:nvSpPr>
      <xdr:spPr>
        <a:xfrm>
          <a:off x="238125" y="3943350"/>
          <a:ext cx="1143000" cy="219075"/>
        </a:xfrm>
        <a:prstGeom prst="rect">
          <a:avLst/>
        </a:prstGeom>
        <a:noFill/>
        <a:ln w="9525" cmpd="sng">
          <a:noFill/>
        </a:ln>
      </xdr:spPr>
      <xdr:txBody>
        <a:bodyPr vertOverflow="clip" wrap="square" lIns="20160" tIns="20160" rIns="20160" bIns="20160" anchor="ctr">
          <a:spAutoFit/>
        </a:bodyPr>
        <a:p>
          <a:pPr algn="ctr">
            <a:defRPr/>
          </a:pPr>
          <a:r>
            <a:rPr lang="en-US" cap="none" sz="1200" b="1" i="0" u="none" baseline="0">
              <a:solidFill>
                <a:srgbClr val="6B0094"/>
              </a:solidFill>
              <a:latin typeface="Arial"/>
              <a:ea typeface="Arial"/>
              <a:cs typeface="Arial"/>
            </a:rPr>
            <a:t>Climat scolaire</a:t>
          </a:r>
        </a:p>
      </xdr:txBody>
    </xdr:sp>
    <xdr:clientData/>
  </xdr:oneCellAnchor>
  <xdr:oneCellAnchor>
    <xdr:from>
      <xdr:col>0</xdr:col>
      <xdr:colOff>314325</xdr:colOff>
      <xdr:row>9</xdr:row>
      <xdr:rowOff>76200</xdr:rowOff>
    </xdr:from>
    <xdr:ext cx="1304925" cy="400050"/>
    <xdr:sp fLocksText="0">
      <xdr:nvSpPr>
        <xdr:cNvPr id="216" name="Text 215"/>
        <xdr:cNvSpPr txBox="1">
          <a:spLocks noChangeArrowheads="1"/>
        </xdr:cNvSpPr>
      </xdr:nvSpPr>
      <xdr:spPr>
        <a:xfrm>
          <a:off x="314325" y="1533525"/>
          <a:ext cx="1304925" cy="400050"/>
        </a:xfrm>
        <a:prstGeom prst="rect">
          <a:avLst/>
        </a:prstGeom>
        <a:noFill/>
        <a:ln w="9525" cmpd="sng">
          <a:noFill/>
        </a:ln>
      </xdr:spPr>
      <xdr:txBody>
        <a:bodyPr vertOverflow="clip" wrap="square" lIns="20160" tIns="20160" rIns="20160" bIns="20160" anchor="ctr">
          <a:spAutoFit/>
        </a:bodyPr>
        <a:p>
          <a:pPr algn="ctr">
            <a:defRPr/>
          </a:pPr>
          <a:r>
            <a:rPr lang="en-US" cap="none" sz="1200" b="1" i="0" u="none" baseline="0">
              <a:solidFill>
                <a:srgbClr val="333333"/>
              </a:solidFill>
              <a:latin typeface="Arial"/>
              <a:ea typeface="Arial"/>
              <a:cs typeface="Arial"/>
            </a:rPr>
            <a:t>Acteurs associés
</a:t>
          </a:r>
          <a:r>
            <a:rPr lang="en-US" cap="none" sz="1200" b="1" i="0" u="none" baseline="0">
              <a:solidFill>
                <a:srgbClr val="333333"/>
              </a:solidFill>
              <a:latin typeface="Arial"/>
              <a:ea typeface="Arial"/>
              <a:cs typeface="Arial"/>
            </a:rPr>
            <a:t> à l'école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G57"/>
  <sheetViews>
    <sheetView tabSelected="1" zoomScalePageLayoutView="0" workbookViewId="0" topLeftCell="A1">
      <selection activeCell="A5" sqref="A5"/>
    </sheetView>
  </sheetViews>
  <sheetFormatPr defaultColWidth="11.57421875" defaultRowHeight="12.75"/>
  <sheetData>
    <row r="2" spans="5:7" ht="12.75" customHeight="1">
      <c r="E2" s="74" t="s">
        <v>0</v>
      </c>
      <c r="F2" s="74"/>
      <c r="G2" s="74"/>
    </row>
    <row r="3" spans="5:7" ht="12.75">
      <c r="E3" s="74"/>
      <c r="F3" s="74"/>
      <c r="G3" s="74"/>
    </row>
    <row r="4" spans="5:7" ht="12.75">
      <c r="E4" s="74"/>
      <c r="F4" s="74"/>
      <c r="G4" s="74"/>
    </row>
    <row r="5" spans="5:7" ht="12.75">
      <c r="E5" s="74"/>
      <c r="F5" s="74"/>
      <c r="G5" s="74"/>
    </row>
    <row r="6" spans="5:7" ht="12.75">
      <c r="E6" s="74"/>
      <c r="F6" s="74"/>
      <c r="G6" s="74"/>
    </row>
    <row r="13" spans="2:6" ht="18">
      <c r="B13" s="75" t="s">
        <v>1</v>
      </c>
      <c r="C13" s="75"/>
      <c r="D13" s="75"/>
      <c r="E13" s="75"/>
      <c r="F13" s="75"/>
    </row>
    <row r="17" spans="1:7" ht="12.75" customHeight="1">
      <c r="A17" s="76" t="s">
        <v>2</v>
      </c>
      <c r="B17" s="76"/>
      <c r="C17" s="76"/>
      <c r="D17" s="76"/>
      <c r="E17" s="76"/>
      <c r="F17" s="76"/>
      <c r="G17" s="76"/>
    </row>
    <row r="18" spans="1:7" ht="12.75" customHeight="1">
      <c r="A18" s="76"/>
      <c r="B18" s="76"/>
      <c r="C18" s="76"/>
      <c r="D18" s="76"/>
      <c r="E18" s="76"/>
      <c r="F18" s="76"/>
      <c r="G18" s="76"/>
    </row>
    <row r="19" spans="1:7" ht="12.75" customHeight="1">
      <c r="A19" s="76"/>
      <c r="B19" s="76"/>
      <c r="C19" s="76"/>
      <c r="D19" s="76"/>
      <c r="E19" s="76"/>
      <c r="F19" s="76"/>
      <c r="G19" s="76"/>
    </row>
    <row r="20" spans="1:7" ht="12.75" customHeight="1">
      <c r="A20" s="76"/>
      <c r="B20" s="76"/>
      <c r="C20" s="76"/>
      <c r="D20" s="76"/>
      <c r="E20" s="76"/>
      <c r="F20" s="76"/>
      <c r="G20" s="76"/>
    </row>
    <row r="21" spans="1:7" ht="12.75" customHeight="1">
      <c r="A21" s="76"/>
      <c r="B21" s="76"/>
      <c r="C21" s="76"/>
      <c r="D21" s="76"/>
      <c r="E21" s="76"/>
      <c r="F21" s="76"/>
      <c r="G21" s="76"/>
    </row>
    <row r="22" spans="1:7" ht="12.75" customHeight="1">
      <c r="A22" s="76"/>
      <c r="B22" s="76"/>
      <c r="C22" s="76"/>
      <c r="D22" s="76"/>
      <c r="E22" s="76"/>
      <c r="F22" s="76"/>
      <c r="G22" s="76"/>
    </row>
    <row r="23" spans="1:7" ht="12.75" customHeight="1">
      <c r="A23" s="76"/>
      <c r="B23" s="76"/>
      <c r="C23" s="76"/>
      <c r="D23" s="76"/>
      <c r="E23" s="76"/>
      <c r="F23" s="76"/>
      <c r="G23" s="76"/>
    </row>
    <row r="24" spans="1:7" ht="12.75" customHeight="1">
      <c r="A24" s="76"/>
      <c r="B24" s="76"/>
      <c r="C24" s="76"/>
      <c r="D24" s="76"/>
      <c r="E24" s="76"/>
      <c r="F24" s="76"/>
      <c r="G24" s="76"/>
    </row>
    <row r="25" spans="1:7" ht="12.75" customHeight="1">
      <c r="A25" s="76"/>
      <c r="B25" s="76"/>
      <c r="C25" s="76"/>
      <c r="D25" s="76"/>
      <c r="E25" s="76"/>
      <c r="F25" s="76"/>
      <c r="G25" s="76"/>
    </row>
    <row r="26" spans="1:7" ht="12.75" customHeight="1">
      <c r="A26" s="76"/>
      <c r="B26" s="76"/>
      <c r="C26" s="76"/>
      <c r="D26" s="76"/>
      <c r="E26" s="76"/>
      <c r="F26" s="76"/>
      <c r="G26" s="76"/>
    </row>
    <row r="27" spans="1:7" ht="12.75" customHeight="1">
      <c r="A27" s="76"/>
      <c r="B27" s="76"/>
      <c r="C27" s="76"/>
      <c r="D27" s="76"/>
      <c r="E27" s="76"/>
      <c r="F27" s="76"/>
      <c r="G27" s="76"/>
    </row>
    <row r="28" spans="1:7" ht="12.75" customHeight="1">
      <c r="A28" s="76"/>
      <c r="B28" s="76"/>
      <c r="C28" s="76"/>
      <c r="D28" s="76"/>
      <c r="E28" s="76"/>
      <c r="F28" s="76"/>
      <c r="G28" s="76"/>
    </row>
    <row r="29" spans="1:7" ht="12.75" customHeight="1">
      <c r="A29" s="76"/>
      <c r="B29" s="76"/>
      <c r="C29" s="76"/>
      <c r="D29" s="76"/>
      <c r="E29" s="76"/>
      <c r="F29" s="76"/>
      <c r="G29" s="76"/>
    </row>
    <row r="30" spans="1:7" ht="12.75" customHeight="1">
      <c r="A30" s="76"/>
      <c r="B30" s="76"/>
      <c r="C30" s="76"/>
      <c r="D30" s="76"/>
      <c r="E30" s="76"/>
      <c r="F30" s="76"/>
      <c r="G30" s="76"/>
    </row>
    <row r="31" spans="1:7" ht="12.75" customHeight="1">
      <c r="A31" s="76"/>
      <c r="B31" s="76"/>
      <c r="C31" s="76"/>
      <c r="D31" s="76"/>
      <c r="E31" s="76"/>
      <c r="F31" s="76"/>
      <c r="G31" s="76"/>
    </row>
    <row r="32" spans="1:7" ht="12.75" customHeight="1">
      <c r="A32" s="76"/>
      <c r="B32" s="76"/>
      <c r="C32" s="76"/>
      <c r="D32" s="76"/>
      <c r="E32" s="76"/>
      <c r="F32" s="76"/>
      <c r="G32" s="76"/>
    </row>
    <row r="33" spans="1:7" ht="12.75" customHeight="1">
      <c r="A33" s="76"/>
      <c r="B33" s="76"/>
      <c r="C33" s="76"/>
      <c r="D33" s="76"/>
      <c r="E33" s="76"/>
      <c r="F33" s="76"/>
      <c r="G33" s="76"/>
    </row>
    <row r="34" spans="1:7" ht="12.75" customHeight="1">
      <c r="A34" s="76"/>
      <c r="B34" s="76"/>
      <c r="C34" s="76"/>
      <c r="D34" s="76"/>
      <c r="E34" s="76"/>
      <c r="F34" s="76"/>
      <c r="G34" s="76"/>
    </row>
    <row r="35" spans="1:7" ht="12.75" customHeight="1">
      <c r="A35" s="76"/>
      <c r="B35" s="76"/>
      <c r="C35" s="76"/>
      <c r="D35" s="76"/>
      <c r="E35" s="76"/>
      <c r="F35" s="76"/>
      <c r="G35" s="76"/>
    </row>
    <row r="36" spans="1:7" ht="12.75" customHeight="1">
      <c r="A36" s="76"/>
      <c r="B36" s="76"/>
      <c r="C36" s="76"/>
      <c r="D36" s="76"/>
      <c r="E36" s="76"/>
      <c r="F36" s="76"/>
      <c r="G36" s="76"/>
    </row>
    <row r="37" spans="1:7" ht="12.75" customHeight="1">
      <c r="A37" s="76"/>
      <c r="B37" s="76"/>
      <c r="C37" s="76"/>
      <c r="D37" s="76"/>
      <c r="E37" s="76"/>
      <c r="F37" s="76"/>
      <c r="G37" s="76"/>
    </row>
    <row r="38" spans="1:7" ht="12.75" customHeight="1">
      <c r="A38" s="76"/>
      <c r="B38" s="76"/>
      <c r="C38" s="76"/>
      <c r="D38" s="76"/>
      <c r="E38" s="76"/>
      <c r="F38" s="76"/>
      <c r="G38" s="76"/>
    </row>
    <row r="39" spans="1:7" ht="12.75" customHeight="1">
      <c r="A39" s="76"/>
      <c r="B39" s="76"/>
      <c r="C39" s="76"/>
      <c r="D39" s="76"/>
      <c r="E39" s="76"/>
      <c r="F39" s="76"/>
      <c r="G39" s="76"/>
    </row>
    <row r="40" spans="1:7" ht="12.75" customHeight="1">
      <c r="A40" s="76"/>
      <c r="B40" s="76"/>
      <c r="C40" s="76"/>
      <c r="D40" s="76"/>
      <c r="E40" s="76"/>
      <c r="F40" s="76"/>
      <c r="G40" s="76"/>
    </row>
    <row r="41" spans="1:7" ht="12.75" customHeight="1">
      <c r="A41" s="76"/>
      <c r="B41" s="76"/>
      <c r="C41" s="76"/>
      <c r="D41" s="76"/>
      <c r="E41" s="76"/>
      <c r="F41" s="76"/>
      <c r="G41" s="76"/>
    </row>
    <row r="42" spans="1:7" ht="12.75" customHeight="1">
      <c r="A42" s="76"/>
      <c r="B42" s="76"/>
      <c r="C42" s="76"/>
      <c r="D42" s="76"/>
      <c r="E42" s="76"/>
      <c r="F42" s="76"/>
      <c r="G42" s="76"/>
    </row>
    <row r="43" spans="1:7" ht="12.75" customHeight="1">
      <c r="A43" s="76"/>
      <c r="B43" s="76"/>
      <c r="C43" s="76"/>
      <c r="D43" s="76"/>
      <c r="E43" s="76"/>
      <c r="F43" s="76"/>
      <c r="G43" s="76"/>
    </row>
    <row r="45" spans="1:7" ht="12.75" customHeight="1">
      <c r="A45" s="77" t="s">
        <v>3</v>
      </c>
      <c r="B45" s="77"/>
      <c r="C45" s="77"/>
      <c r="D45" s="77"/>
      <c r="E45" s="77"/>
      <c r="F45" s="77"/>
      <c r="G45" s="77"/>
    </row>
    <row r="46" spans="1:7" ht="12.75">
      <c r="A46" s="77"/>
      <c r="B46" s="77"/>
      <c r="C46" s="77"/>
      <c r="D46" s="77"/>
      <c r="E46" s="77"/>
      <c r="F46" s="77"/>
      <c r="G46" s="77"/>
    </row>
    <row r="47" spans="1:7" ht="12.75">
      <c r="A47" s="77"/>
      <c r="B47" s="77"/>
      <c r="C47" s="77"/>
      <c r="D47" s="77"/>
      <c r="E47" s="77"/>
      <c r="F47" s="77"/>
      <c r="G47" s="77"/>
    </row>
    <row r="48" spans="1:7" ht="12.75">
      <c r="A48" s="77"/>
      <c r="B48" s="77"/>
      <c r="C48" s="77"/>
      <c r="D48" s="77"/>
      <c r="E48" s="77"/>
      <c r="F48" s="77"/>
      <c r="G48" s="77"/>
    </row>
    <row r="49" spans="1:7" ht="12.75">
      <c r="A49" s="77"/>
      <c r="B49" s="77"/>
      <c r="C49" s="77"/>
      <c r="D49" s="77"/>
      <c r="E49" s="77"/>
      <c r="F49" s="77"/>
      <c r="G49" s="77"/>
    </row>
    <row r="50" spans="1:7" ht="12.75">
      <c r="A50" s="77"/>
      <c r="B50" s="77"/>
      <c r="C50" s="77"/>
      <c r="D50" s="77"/>
      <c r="E50" s="77"/>
      <c r="F50" s="77"/>
      <c r="G50" s="77"/>
    </row>
    <row r="51" spans="1:7" ht="12.75">
      <c r="A51" s="77"/>
      <c r="B51" s="77"/>
      <c r="C51" s="77"/>
      <c r="D51" s="77"/>
      <c r="E51" s="77"/>
      <c r="F51" s="77"/>
      <c r="G51" s="77"/>
    </row>
    <row r="53" spans="1:7" ht="12.75" customHeight="1">
      <c r="A53" s="78" t="s">
        <v>4</v>
      </c>
      <c r="B53" s="78"/>
      <c r="C53" s="78"/>
      <c r="D53" s="78"/>
      <c r="E53" s="78"/>
      <c r="F53" s="78"/>
      <c r="G53" s="78"/>
    </row>
    <row r="54" spans="1:7" ht="12.75">
      <c r="A54" s="78"/>
      <c r="B54" s="78"/>
      <c r="C54" s="78"/>
      <c r="D54" s="78"/>
      <c r="E54" s="78"/>
      <c r="F54" s="78"/>
      <c r="G54" s="78"/>
    </row>
    <row r="55" spans="1:7" ht="12.75">
      <c r="A55" s="78"/>
      <c r="B55" s="78"/>
      <c r="C55" s="78"/>
      <c r="D55" s="78"/>
      <c r="E55" s="78"/>
      <c r="F55" s="78"/>
      <c r="G55" s="78"/>
    </row>
    <row r="56" spans="1:7" ht="12.75">
      <c r="A56" s="78"/>
      <c r="B56" s="78"/>
      <c r="C56" s="78"/>
      <c r="D56" s="78"/>
      <c r="E56" s="78"/>
      <c r="F56" s="78"/>
      <c r="G56" s="78"/>
    </row>
    <row r="57" spans="1:7" ht="12.75">
      <c r="A57" s="78"/>
      <c r="B57" s="78"/>
      <c r="C57" s="78"/>
      <c r="D57" s="78"/>
      <c r="E57" s="78"/>
      <c r="F57" s="78"/>
      <c r="G57" s="78"/>
    </row>
  </sheetData>
  <sheetProtection/>
  <mergeCells count="5">
    <mergeCell ref="E2:G6"/>
    <mergeCell ref="B13:F13"/>
    <mergeCell ref="A17:G43"/>
    <mergeCell ref="A45:G51"/>
    <mergeCell ref="A53:G57"/>
  </mergeCells>
  <printOptions/>
  <pageMargins left="0.7875" right="0.7875" top="1.025" bottom="1.025" header="0.7875" footer="0.7875"/>
  <pageSetup horizontalDpi="300" verticalDpi="300" orientation="portrait" paperSize="9"/>
  <headerFooter alignWithMargins="0">
    <oddHeader>&amp;C&amp;A</oddHeader>
    <oddFooter>&amp;CPage &amp;P</oddFooter>
  </headerFooter>
  <legacyDrawing r:id="rId2"/>
  <oleObjects>
    <oleObject progId="Document Microsoft Word" shapeId="1173795" r:id="rId1"/>
  </oleObjects>
</worksheet>
</file>

<file path=xl/worksheets/sheet2.xml><?xml version="1.0" encoding="utf-8"?>
<worksheet xmlns="http://schemas.openxmlformats.org/spreadsheetml/2006/main" xmlns:r="http://schemas.openxmlformats.org/officeDocument/2006/relationships">
  <sheetPr>
    <tabColor indexed="21"/>
  </sheetPr>
  <dimension ref="A1:O71"/>
  <sheetViews>
    <sheetView zoomScalePageLayoutView="0" workbookViewId="0" topLeftCell="A1">
      <selection activeCell="A23" sqref="A23:E23"/>
    </sheetView>
  </sheetViews>
  <sheetFormatPr defaultColWidth="11.00390625" defaultRowHeight="12.75"/>
  <cols>
    <col min="1" max="16384" width="11.00390625" style="1" customWidth="1"/>
  </cols>
  <sheetData>
    <row r="1" spans="1:11" ht="23.25">
      <c r="A1" s="80" t="s">
        <v>5</v>
      </c>
      <c r="B1" s="80"/>
      <c r="C1" s="80"/>
      <c r="D1" s="80"/>
      <c r="E1" s="80"/>
      <c r="F1" s="80"/>
      <c r="G1" s="80"/>
      <c r="H1" s="80"/>
      <c r="I1" s="80"/>
      <c r="J1" s="80"/>
      <c r="K1" s="80"/>
    </row>
    <row r="2" spans="1:11" ht="12.75">
      <c r="A2" s="2"/>
      <c r="B2" s="2"/>
      <c r="C2" s="2"/>
      <c r="D2" s="2"/>
      <c r="E2" s="2"/>
      <c r="F2" s="2"/>
      <c r="G2" s="2"/>
      <c r="H2" s="2"/>
      <c r="I2" s="2"/>
      <c r="J2" s="2"/>
      <c r="K2" s="2"/>
    </row>
    <row r="3" spans="1:11" ht="12.75">
      <c r="A3" s="81" t="s">
        <v>6</v>
      </c>
      <c r="B3" s="81"/>
      <c r="C3" s="2"/>
      <c r="D3" s="2"/>
      <c r="E3" s="2"/>
      <c r="F3" s="2"/>
      <c r="G3" s="2"/>
      <c r="H3" s="2"/>
      <c r="I3" s="2"/>
      <c r="J3" s="2"/>
      <c r="K3" s="2"/>
    </row>
    <row r="4" spans="1:11" ht="12.75">
      <c r="A4" s="2"/>
      <c r="B4" s="2"/>
      <c r="C4" s="2"/>
      <c r="D4" s="2"/>
      <c r="E4" s="2"/>
      <c r="F4" s="2"/>
      <c r="G4" s="2"/>
      <c r="H4" s="2"/>
      <c r="I4" s="2"/>
      <c r="J4" s="2"/>
      <c r="K4" s="2"/>
    </row>
    <row r="5" spans="1:11" ht="12.75">
      <c r="A5" s="2"/>
      <c r="B5" s="82" t="s">
        <v>7</v>
      </c>
      <c r="C5" s="82"/>
      <c r="D5" s="82"/>
      <c r="E5" s="2"/>
      <c r="F5" s="2"/>
      <c r="G5" s="2"/>
      <c r="H5" s="2"/>
      <c r="I5" s="2"/>
      <c r="J5" s="2"/>
      <c r="K5" s="2"/>
    </row>
    <row r="6" spans="1:12" ht="12.75">
      <c r="A6" s="79" t="s">
        <v>8</v>
      </c>
      <c r="B6" s="79"/>
      <c r="C6" s="79"/>
      <c r="D6" s="79"/>
      <c r="E6" s="79"/>
      <c r="F6" s="79"/>
      <c r="G6" s="2"/>
      <c r="H6" s="2"/>
      <c r="I6" s="2"/>
      <c r="J6" s="2"/>
      <c r="K6" s="2"/>
      <c r="L6" s="4" t="s">
        <v>9</v>
      </c>
    </row>
    <row r="7" spans="1:12" ht="12.75">
      <c r="A7" s="79" t="s">
        <v>10</v>
      </c>
      <c r="B7" s="79"/>
      <c r="C7" s="79"/>
      <c r="D7" s="79"/>
      <c r="E7" s="79"/>
      <c r="F7" s="79"/>
      <c r="G7" s="2"/>
      <c r="H7" s="2"/>
      <c r="I7" s="2"/>
      <c r="J7" s="2"/>
      <c r="K7" s="2"/>
      <c r="L7" s="4" t="s">
        <v>9</v>
      </c>
    </row>
    <row r="8" spans="1:12" ht="12.75">
      <c r="A8" s="79" t="s">
        <v>11</v>
      </c>
      <c r="B8" s="79"/>
      <c r="C8" s="79"/>
      <c r="D8" s="79"/>
      <c r="E8" s="79"/>
      <c r="F8" s="2"/>
      <c r="G8" s="2"/>
      <c r="H8" s="2"/>
      <c r="I8" s="2"/>
      <c r="J8" s="2"/>
      <c r="K8" s="2"/>
      <c r="L8" s="4" t="s">
        <v>9</v>
      </c>
    </row>
    <row r="9" spans="1:12" ht="12.75">
      <c r="A9" s="79" t="s">
        <v>12</v>
      </c>
      <c r="B9" s="79"/>
      <c r="C9" s="79"/>
      <c r="D9" s="79"/>
      <c r="E9" s="79"/>
      <c r="F9" s="79"/>
      <c r="G9" s="79"/>
      <c r="H9" s="79"/>
      <c r="I9" s="79"/>
      <c r="J9" s="2"/>
      <c r="K9" s="2"/>
      <c r="L9" s="4" t="s">
        <v>9</v>
      </c>
    </row>
    <row r="10" spans="1:12" ht="12.75">
      <c r="A10" s="79" t="s">
        <v>13</v>
      </c>
      <c r="B10" s="79"/>
      <c r="C10" s="79"/>
      <c r="D10" s="79"/>
      <c r="E10" s="79"/>
      <c r="F10" s="79"/>
      <c r="G10" s="79"/>
      <c r="H10" s="2"/>
      <c r="I10" s="2"/>
      <c r="J10" s="2"/>
      <c r="K10" s="2"/>
      <c r="L10" s="4" t="s">
        <v>9</v>
      </c>
    </row>
    <row r="11" spans="1:12" ht="12.75">
      <c r="A11" s="79" t="s">
        <v>14</v>
      </c>
      <c r="B11" s="79"/>
      <c r="C11" s="79"/>
      <c r="D11" s="79"/>
      <c r="E11" s="79"/>
      <c r="F11" s="79"/>
      <c r="G11" s="2"/>
      <c r="H11" s="2"/>
      <c r="I11" s="2"/>
      <c r="J11" s="2"/>
      <c r="K11" s="2"/>
      <c r="L11" s="4" t="s">
        <v>9</v>
      </c>
    </row>
    <row r="12" spans="1:12" ht="12.75">
      <c r="A12" s="79" t="s">
        <v>15</v>
      </c>
      <c r="B12" s="79"/>
      <c r="C12" s="79"/>
      <c r="D12" s="79"/>
      <c r="E12" s="79"/>
      <c r="F12" s="79"/>
      <c r="G12" s="79"/>
      <c r="H12" s="79"/>
      <c r="I12" s="2"/>
      <c r="J12" s="2"/>
      <c r="K12" s="2"/>
      <c r="L12" s="4" t="s">
        <v>9</v>
      </c>
    </row>
    <row r="13" spans="1:11" ht="12.75">
      <c r="A13" s="2"/>
      <c r="B13" s="2"/>
      <c r="C13" s="2"/>
      <c r="D13" s="2"/>
      <c r="E13" s="2"/>
      <c r="F13" s="2"/>
      <c r="G13" s="2"/>
      <c r="H13" s="2"/>
      <c r="I13" s="2"/>
      <c r="J13" s="2"/>
      <c r="K13" s="2"/>
    </row>
    <row r="14" spans="1:11" ht="12.75">
      <c r="A14" s="2"/>
      <c r="B14" s="82" t="s">
        <v>16</v>
      </c>
      <c r="C14" s="82"/>
      <c r="D14" s="2"/>
      <c r="E14" s="2"/>
      <c r="F14" s="2"/>
      <c r="G14" s="2"/>
      <c r="H14" s="2"/>
      <c r="I14" s="2"/>
      <c r="J14" s="2"/>
      <c r="K14" s="2"/>
    </row>
    <row r="15" spans="1:12" ht="12.75">
      <c r="A15" s="79" t="s">
        <v>17</v>
      </c>
      <c r="B15" s="79"/>
      <c r="C15" s="79"/>
      <c r="D15" s="79"/>
      <c r="E15" s="79"/>
      <c r="F15" s="79"/>
      <c r="G15" s="2"/>
      <c r="H15" s="2"/>
      <c r="I15" s="2"/>
      <c r="J15" s="2"/>
      <c r="K15" s="2"/>
      <c r="L15" s="4" t="s">
        <v>9</v>
      </c>
    </row>
    <row r="16" spans="1:12" ht="12.75">
      <c r="A16" s="79" t="s">
        <v>18</v>
      </c>
      <c r="B16" s="79"/>
      <c r="C16" s="79"/>
      <c r="D16" s="5"/>
      <c r="E16" s="5"/>
      <c r="F16" s="5"/>
      <c r="G16" s="2"/>
      <c r="H16" s="2"/>
      <c r="I16" s="2"/>
      <c r="J16" s="2"/>
      <c r="K16" s="2"/>
      <c r="L16" s="4" t="s">
        <v>9</v>
      </c>
    </row>
    <row r="17" spans="1:12" ht="12.75" customHeight="1">
      <c r="A17" s="79" t="s">
        <v>19</v>
      </c>
      <c r="B17" s="79"/>
      <c r="C17" s="5"/>
      <c r="D17" s="5"/>
      <c r="E17" s="5"/>
      <c r="F17" s="5"/>
      <c r="G17" s="2"/>
      <c r="H17" s="2"/>
      <c r="I17" s="2"/>
      <c r="J17" s="2"/>
      <c r="K17" s="2"/>
      <c r="L17" s="4" t="s">
        <v>9</v>
      </c>
    </row>
    <row r="18" spans="1:12" ht="12.75" customHeight="1">
      <c r="A18" s="79" t="s">
        <v>20</v>
      </c>
      <c r="B18" s="79"/>
      <c r="C18" s="79"/>
      <c r="D18" s="79"/>
      <c r="E18" s="79"/>
      <c r="F18" s="79"/>
      <c r="G18" s="79"/>
      <c r="H18" s="2"/>
      <c r="I18" s="2"/>
      <c r="J18" s="2"/>
      <c r="K18" s="2"/>
      <c r="L18" s="4" t="s">
        <v>9</v>
      </c>
    </row>
    <row r="19" spans="1:13" ht="12.75" customHeight="1">
      <c r="A19" s="79" t="s">
        <v>21</v>
      </c>
      <c r="B19" s="79"/>
      <c r="C19" s="79"/>
      <c r="D19" s="79"/>
      <c r="E19" s="79"/>
      <c r="F19" s="2"/>
      <c r="G19" s="2"/>
      <c r="H19" s="2"/>
      <c r="I19" s="2"/>
      <c r="J19" s="2"/>
      <c r="K19" s="2"/>
      <c r="L19" s="83" t="s">
        <v>9</v>
      </c>
      <c r="M19" s="83"/>
    </row>
    <row r="20" spans="1:13" ht="12.75" customHeight="1">
      <c r="A20" s="79" t="s">
        <v>22</v>
      </c>
      <c r="B20" s="79"/>
      <c r="C20" s="79"/>
      <c r="D20" s="79"/>
      <c r="E20" s="79"/>
      <c r="F20" s="2"/>
      <c r="G20" s="2"/>
      <c r="H20" s="2"/>
      <c r="I20" s="2"/>
      <c r="J20" s="2"/>
      <c r="K20" s="2"/>
      <c r="L20" s="83" t="s">
        <v>9</v>
      </c>
      <c r="M20" s="83"/>
    </row>
    <row r="21" spans="1:13" ht="12.75" customHeight="1">
      <c r="A21" s="79" t="s">
        <v>23</v>
      </c>
      <c r="B21" s="79"/>
      <c r="C21" s="79"/>
      <c r="D21" s="79"/>
      <c r="E21" s="79"/>
      <c r="F21" s="3"/>
      <c r="G21" s="2"/>
      <c r="H21" s="2"/>
      <c r="I21" s="2"/>
      <c r="J21" s="2"/>
      <c r="K21" s="2"/>
      <c r="L21" s="83" t="s">
        <v>9</v>
      </c>
      <c r="M21" s="83"/>
    </row>
    <row r="22" spans="1:12" ht="12.75" customHeight="1">
      <c r="A22" s="79" t="s">
        <v>24</v>
      </c>
      <c r="B22" s="79"/>
      <c r="C22" s="79"/>
      <c r="D22" s="79"/>
      <c r="E22" s="79"/>
      <c r="F22" s="2"/>
      <c r="G22" s="2"/>
      <c r="H22" s="2"/>
      <c r="I22" s="2"/>
      <c r="J22" s="2"/>
      <c r="K22" s="2"/>
      <c r="L22" s="4" t="s">
        <v>9</v>
      </c>
    </row>
    <row r="23" spans="1:13" ht="12.75" customHeight="1">
      <c r="A23" s="79" t="s">
        <v>25</v>
      </c>
      <c r="B23" s="79"/>
      <c r="C23" s="79"/>
      <c r="D23" s="79"/>
      <c r="E23" s="79"/>
      <c r="F23" s="2"/>
      <c r="G23" s="2"/>
      <c r="H23" s="2"/>
      <c r="I23" s="2"/>
      <c r="J23" s="2"/>
      <c r="K23" s="2"/>
      <c r="L23" s="83" t="s">
        <v>9</v>
      </c>
      <c r="M23" s="83"/>
    </row>
    <row r="24" spans="1:13" ht="12.75" customHeight="1">
      <c r="A24" s="79" t="s">
        <v>26</v>
      </c>
      <c r="B24" s="79"/>
      <c r="C24" s="79"/>
      <c r="D24" s="79"/>
      <c r="E24" s="79"/>
      <c r="F24" s="2"/>
      <c r="G24" s="2"/>
      <c r="H24" s="2"/>
      <c r="I24" s="2"/>
      <c r="J24" s="2"/>
      <c r="K24" s="2"/>
      <c r="L24" s="83" t="s">
        <v>9</v>
      </c>
      <c r="M24" s="83"/>
    </row>
    <row r="25" spans="1:13" ht="12.75" customHeight="1">
      <c r="A25" s="79" t="s">
        <v>27</v>
      </c>
      <c r="B25" s="79"/>
      <c r="C25" s="79"/>
      <c r="D25" s="79"/>
      <c r="E25" s="79"/>
      <c r="F25" s="79"/>
      <c r="G25" s="2"/>
      <c r="H25" s="2"/>
      <c r="I25" s="2"/>
      <c r="J25" s="2"/>
      <c r="K25" s="2"/>
      <c r="L25" s="83" t="s">
        <v>9</v>
      </c>
      <c r="M25" s="83"/>
    </row>
    <row r="26" spans="1:11" ht="12.75">
      <c r="A26" s="2"/>
      <c r="B26" s="2"/>
      <c r="C26" s="2"/>
      <c r="D26" s="2"/>
      <c r="E26" s="2"/>
      <c r="F26" s="2"/>
      <c r="G26" s="2"/>
      <c r="H26" s="2"/>
      <c r="I26" s="2"/>
      <c r="J26" s="2"/>
      <c r="K26" s="2"/>
    </row>
    <row r="27" spans="1:11" ht="12.75" customHeight="1">
      <c r="A27" s="2"/>
      <c r="B27" s="82" t="s">
        <v>28</v>
      </c>
      <c r="C27" s="82"/>
      <c r="D27" s="82"/>
      <c r="E27" s="82"/>
      <c r="F27" s="2"/>
      <c r="G27" s="2"/>
      <c r="H27" s="2"/>
      <c r="I27" s="2"/>
      <c r="J27" s="2"/>
      <c r="K27" s="2"/>
    </row>
    <row r="28" spans="1:12" ht="12.75" customHeight="1">
      <c r="A28" s="79" t="s">
        <v>29</v>
      </c>
      <c r="B28" s="79"/>
      <c r="C28" s="79"/>
      <c r="D28" s="79"/>
      <c r="E28" s="79"/>
      <c r="F28" s="2"/>
      <c r="G28" s="2"/>
      <c r="H28" s="2"/>
      <c r="I28" s="2"/>
      <c r="J28" s="2"/>
      <c r="K28" s="2"/>
      <c r="L28" s="4" t="s">
        <v>9</v>
      </c>
    </row>
    <row r="29" spans="1:12" ht="12.75" customHeight="1">
      <c r="A29" s="79" t="s">
        <v>30</v>
      </c>
      <c r="B29" s="79"/>
      <c r="C29" s="79"/>
      <c r="D29" s="79"/>
      <c r="E29" s="79"/>
      <c r="F29" s="5"/>
      <c r="G29" s="5"/>
      <c r="H29" s="2"/>
      <c r="I29" s="2"/>
      <c r="J29" s="2"/>
      <c r="K29" s="2"/>
      <c r="L29" s="4" t="s">
        <v>9</v>
      </c>
    </row>
    <row r="30" spans="1:12" ht="12.75" customHeight="1">
      <c r="A30" s="79" t="s">
        <v>31</v>
      </c>
      <c r="B30" s="79"/>
      <c r="C30" s="79"/>
      <c r="D30" s="79"/>
      <c r="E30" s="79"/>
      <c r="F30" s="79"/>
      <c r="G30" s="5"/>
      <c r="H30" s="2"/>
      <c r="I30" s="2"/>
      <c r="J30" s="2"/>
      <c r="K30" s="2"/>
      <c r="L30" s="4" t="s">
        <v>9</v>
      </c>
    </row>
    <row r="31" spans="1:12" ht="12.75" customHeight="1">
      <c r="A31" s="79" t="s">
        <v>32</v>
      </c>
      <c r="B31" s="79"/>
      <c r="C31" s="79"/>
      <c r="D31" s="79"/>
      <c r="E31" s="79"/>
      <c r="F31" s="79"/>
      <c r="G31" s="79"/>
      <c r="H31" s="2"/>
      <c r="I31" s="2"/>
      <c r="J31" s="2"/>
      <c r="K31" s="2"/>
      <c r="L31" s="4" t="s">
        <v>9</v>
      </c>
    </row>
    <row r="32" spans="1:11" ht="12.75">
      <c r="A32" s="2"/>
      <c r="B32" s="2"/>
      <c r="C32" s="2"/>
      <c r="D32" s="2"/>
      <c r="E32" s="2"/>
      <c r="F32" s="2"/>
      <c r="G32" s="2"/>
      <c r="H32" s="2"/>
      <c r="I32" s="2"/>
      <c r="J32" s="2"/>
      <c r="K32" s="2"/>
    </row>
    <row r="33" spans="1:11" ht="12.75" customHeight="1">
      <c r="A33" s="2"/>
      <c r="B33" s="82" t="s">
        <v>33</v>
      </c>
      <c r="C33" s="82"/>
      <c r="D33" s="2"/>
      <c r="E33" s="2"/>
      <c r="F33" s="2"/>
      <c r="G33" s="2"/>
      <c r="H33" s="2"/>
      <c r="I33" s="2"/>
      <c r="J33" s="2"/>
      <c r="K33" s="2"/>
    </row>
    <row r="34" spans="1:12" ht="12.75" customHeight="1">
      <c r="A34" s="79" t="s">
        <v>34</v>
      </c>
      <c r="B34" s="79"/>
      <c r="C34" s="79"/>
      <c r="D34" s="79"/>
      <c r="E34" s="2"/>
      <c r="F34" s="2"/>
      <c r="G34" s="2"/>
      <c r="H34" s="2"/>
      <c r="I34" s="2"/>
      <c r="J34" s="2"/>
      <c r="K34" s="2"/>
      <c r="L34" s="4" t="s">
        <v>9</v>
      </c>
    </row>
    <row r="35" spans="1:12" ht="12.75" customHeight="1">
      <c r="A35" s="79" t="s">
        <v>35</v>
      </c>
      <c r="B35" s="79"/>
      <c r="C35" s="79"/>
      <c r="D35" s="2"/>
      <c r="E35" s="2"/>
      <c r="F35" s="2"/>
      <c r="G35" s="2"/>
      <c r="H35" s="2"/>
      <c r="I35" s="2"/>
      <c r="J35" s="2"/>
      <c r="K35" s="2"/>
      <c r="L35" s="4" t="s">
        <v>9</v>
      </c>
    </row>
    <row r="36" spans="1:13" ht="12.75" customHeight="1">
      <c r="A36" s="79" t="s">
        <v>36</v>
      </c>
      <c r="B36" s="79"/>
      <c r="C36" s="79"/>
      <c r="D36" s="79"/>
      <c r="E36" s="79"/>
      <c r="F36" s="2"/>
      <c r="G36" s="2"/>
      <c r="H36" s="2"/>
      <c r="I36" s="2"/>
      <c r="J36" s="2"/>
      <c r="K36" s="2"/>
      <c r="L36" s="83" t="s">
        <v>9</v>
      </c>
      <c r="M36" s="83"/>
    </row>
    <row r="37" spans="1:11" ht="12.75">
      <c r="A37" s="2"/>
      <c r="B37" s="2"/>
      <c r="C37" s="2"/>
      <c r="D37" s="2"/>
      <c r="E37" s="2"/>
      <c r="F37" s="2"/>
      <c r="G37" s="2"/>
      <c r="H37" s="2"/>
      <c r="I37" s="2"/>
      <c r="J37" s="2"/>
      <c r="K37" s="2"/>
    </row>
    <row r="38" spans="1:11" ht="12.75" customHeight="1">
      <c r="A38" s="84" t="s">
        <v>37</v>
      </c>
      <c r="B38" s="84"/>
      <c r="C38" s="2"/>
      <c r="D38" s="2"/>
      <c r="E38" s="2"/>
      <c r="F38" s="2"/>
      <c r="G38" s="2"/>
      <c r="H38" s="2"/>
      <c r="I38" s="2"/>
      <c r="J38" s="2"/>
      <c r="K38" s="2"/>
    </row>
    <row r="39" spans="1:11" ht="12.75">
      <c r="A39" s="2"/>
      <c r="B39" s="2"/>
      <c r="C39" s="2"/>
      <c r="D39" s="2"/>
      <c r="E39" s="2"/>
      <c r="F39" s="2"/>
      <c r="G39" s="2"/>
      <c r="H39" s="2"/>
      <c r="I39" s="2"/>
      <c r="J39" s="2"/>
      <c r="K39" s="2"/>
    </row>
    <row r="40" spans="1:12" ht="12.75" customHeight="1">
      <c r="A40" s="79" t="s">
        <v>38</v>
      </c>
      <c r="B40" s="79"/>
      <c r="C40" s="79"/>
      <c r="D40" s="79"/>
      <c r="E40" s="79"/>
      <c r="F40" s="79"/>
      <c r="G40" s="79"/>
      <c r="H40" s="79"/>
      <c r="I40" s="79"/>
      <c r="J40" s="79"/>
      <c r="K40" s="2"/>
      <c r="L40" s="6" t="s">
        <v>9</v>
      </c>
    </row>
    <row r="41" spans="1:12" ht="12.75" customHeight="1">
      <c r="A41" s="79" t="s">
        <v>39</v>
      </c>
      <c r="B41" s="79"/>
      <c r="C41" s="79"/>
      <c r="D41" s="79"/>
      <c r="E41" s="79"/>
      <c r="F41" s="79"/>
      <c r="G41" s="79"/>
      <c r="H41" s="5"/>
      <c r="I41" s="5"/>
      <c r="J41" s="5"/>
      <c r="K41" s="2"/>
      <c r="L41" s="6" t="s">
        <v>9</v>
      </c>
    </row>
    <row r="42" spans="1:12" ht="12.75" customHeight="1">
      <c r="A42" s="79" t="s">
        <v>40</v>
      </c>
      <c r="B42" s="79"/>
      <c r="C42" s="79"/>
      <c r="D42" s="79"/>
      <c r="E42" s="79"/>
      <c r="F42" s="79"/>
      <c r="G42" s="3"/>
      <c r="H42" s="3"/>
      <c r="I42" s="5"/>
      <c r="J42" s="5"/>
      <c r="K42" s="2"/>
      <c r="L42" s="6" t="s">
        <v>9</v>
      </c>
    </row>
    <row r="43" spans="1:12" ht="12.75" customHeight="1">
      <c r="A43" s="79" t="s">
        <v>41</v>
      </c>
      <c r="B43" s="79"/>
      <c r="C43" s="79"/>
      <c r="D43" s="79"/>
      <c r="E43" s="79"/>
      <c r="F43" s="79"/>
      <c r="G43" s="79"/>
      <c r="H43" s="79"/>
      <c r="I43" s="79"/>
      <c r="J43" s="79"/>
      <c r="K43" s="3"/>
      <c r="L43" s="6" t="s">
        <v>9</v>
      </c>
    </row>
    <row r="44" spans="1:12" ht="12.75">
      <c r="A44" s="79" t="s">
        <v>42</v>
      </c>
      <c r="B44" s="79"/>
      <c r="C44" s="79"/>
      <c r="D44" s="79"/>
      <c r="E44" s="79"/>
      <c r="F44" s="79"/>
      <c r="G44" s="3"/>
      <c r="H44" s="3"/>
      <c r="I44" s="5"/>
      <c r="J44" s="5"/>
      <c r="K44" s="2"/>
      <c r="L44" s="6" t="s">
        <v>9</v>
      </c>
    </row>
    <row r="45" spans="1:12" ht="12.75" customHeight="1">
      <c r="A45" s="79" t="s">
        <v>43</v>
      </c>
      <c r="B45" s="79"/>
      <c r="C45" s="79"/>
      <c r="D45" s="79"/>
      <c r="E45" s="79"/>
      <c r="F45" s="79"/>
      <c r="G45" s="79"/>
      <c r="H45" s="3"/>
      <c r="I45" s="5"/>
      <c r="J45" s="5"/>
      <c r="K45" s="2"/>
      <c r="L45" s="6" t="s">
        <v>9</v>
      </c>
    </row>
    <row r="46" spans="1:12" ht="12.75" customHeight="1">
      <c r="A46" s="79" t="s">
        <v>44</v>
      </c>
      <c r="B46" s="79"/>
      <c r="C46" s="79"/>
      <c r="D46" s="79"/>
      <c r="E46" s="79"/>
      <c r="F46" s="79"/>
      <c r="G46" s="3"/>
      <c r="H46" s="5"/>
      <c r="I46" s="5"/>
      <c r="J46" s="5"/>
      <c r="K46" s="2"/>
      <c r="L46" s="6" t="s">
        <v>9</v>
      </c>
    </row>
    <row r="47" spans="1:12" ht="12.75" customHeight="1">
      <c r="A47" s="79" t="s">
        <v>45</v>
      </c>
      <c r="B47" s="79"/>
      <c r="C47" s="79"/>
      <c r="D47" s="79"/>
      <c r="E47" s="79"/>
      <c r="F47" s="5"/>
      <c r="G47" s="5"/>
      <c r="H47" s="5"/>
      <c r="I47" s="5"/>
      <c r="J47" s="5"/>
      <c r="K47" s="2"/>
      <c r="L47" s="6" t="s">
        <v>9</v>
      </c>
    </row>
    <row r="48" spans="1:12" ht="12.75" customHeight="1">
      <c r="A48" s="79" t="s">
        <v>46</v>
      </c>
      <c r="B48" s="79"/>
      <c r="C48" s="79"/>
      <c r="D48" s="79"/>
      <c r="E48" s="79"/>
      <c r="F48" s="5"/>
      <c r="G48" s="5"/>
      <c r="H48" s="5"/>
      <c r="I48" s="5"/>
      <c r="J48" s="5"/>
      <c r="K48" s="2"/>
      <c r="L48" s="6" t="s">
        <v>9</v>
      </c>
    </row>
    <row r="49" spans="1:12" ht="12.75" customHeight="1">
      <c r="A49" s="79" t="s">
        <v>47</v>
      </c>
      <c r="B49" s="79"/>
      <c r="C49" s="79"/>
      <c r="D49" s="79"/>
      <c r="E49" s="79"/>
      <c r="F49" s="5"/>
      <c r="G49" s="5"/>
      <c r="H49" s="5"/>
      <c r="I49" s="5"/>
      <c r="J49" s="5"/>
      <c r="K49" s="2"/>
      <c r="L49" s="6" t="s">
        <v>9</v>
      </c>
    </row>
    <row r="50" spans="1:12" ht="12.75" customHeight="1">
      <c r="A50" s="79" t="s">
        <v>48</v>
      </c>
      <c r="B50" s="79"/>
      <c r="C50" s="79"/>
      <c r="D50" s="79"/>
      <c r="E50" s="5"/>
      <c r="F50" s="5"/>
      <c r="G50" s="5"/>
      <c r="H50" s="5"/>
      <c r="I50" s="5"/>
      <c r="J50" s="5"/>
      <c r="K50" s="2"/>
      <c r="L50" s="6" t="s">
        <v>9</v>
      </c>
    </row>
    <row r="51" spans="1:12" ht="12.75" customHeight="1">
      <c r="A51" s="79" t="s">
        <v>49</v>
      </c>
      <c r="B51" s="79"/>
      <c r="C51" s="79"/>
      <c r="D51" s="79"/>
      <c r="E51" s="79"/>
      <c r="F51" s="79"/>
      <c r="G51" s="79"/>
      <c r="H51" s="79"/>
      <c r="I51" s="79"/>
      <c r="J51" s="79"/>
      <c r="K51" s="2"/>
      <c r="L51" s="6" t="s">
        <v>9</v>
      </c>
    </row>
    <row r="52" spans="1:12" ht="12.75">
      <c r="A52" s="79" t="s">
        <v>50</v>
      </c>
      <c r="B52" s="79"/>
      <c r="C52" s="79"/>
      <c r="D52" s="79"/>
      <c r="E52" s="79"/>
      <c r="F52" s="79"/>
      <c r="G52" s="5"/>
      <c r="H52" s="5"/>
      <c r="I52" s="5"/>
      <c r="J52" s="5"/>
      <c r="K52" s="2"/>
      <c r="L52" s="6" t="s">
        <v>9</v>
      </c>
    </row>
    <row r="53" spans="1:12" ht="12.75" customHeight="1">
      <c r="A53" s="79" t="s">
        <v>51</v>
      </c>
      <c r="B53" s="79"/>
      <c r="C53" s="79"/>
      <c r="D53" s="5"/>
      <c r="E53" s="5"/>
      <c r="F53" s="5"/>
      <c r="G53" s="5"/>
      <c r="H53" s="5"/>
      <c r="I53" s="5"/>
      <c r="J53" s="5"/>
      <c r="K53" s="2"/>
      <c r="L53" s="6" t="s">
        <v>9</v>
      </c>
    </row>
    <row r="54" spans="1:12" ht="12.75" customHeight="1">
      <c r="A54" s="79" t="s">
        <v>52</v>
      </c>
      <c r="B54" s="79"/>
      <c r="C54" s="79"/>
      <c r="D54" s="79"/>
      <c r="E54" s="5"/>
      <c r="F54" s="5"/>
      <c r="G54" s="5"/>
      <c r="H54" s="5"/>
      <c r="I54" s="5"/>
      <c r="J54" s="5"/>
      <c r="K54" s="2"/>
      <c r="L54" s="6" t="s">
        <v>9</v>
      </c>
    </row>
    <row r="55" spans="1:12" ht="12.75" customHeight="1">
      <c r="A55" s="79" t="s">
        <v>53</v>
      </c>
      <c r="B55" s="79"/>
      <c r="C55" s="79"/>
      <c r="D55" s="79"/>
      <c r="E55" s="79"/>
      <c r="F55" s="79"/>
      <c r="G55" s="79"/>
      <c r="H55" s="5"/>
      <c r="I55" s="5"/>
      <c r="J55" s="5"/>
      <c r="K55" s="2"/>
      <c r="L55" s="6" t="s">
        <v>9</v>
      </c>
    </row>
    <row r="56" spans="1:12" ht="12.75" customHeight="1">
      <c r="A56" s="79" t="s">
        <v>54</v>
      </c>
      <c r="B56" s="79"/>
      <c r="C56" s="79"/>
      <c r="D56" s="79"/>
      <c r="E56" s="79"/>
      <c r="F56" s="79"/>
      <c r="G56" s="5"/>
      <c r="H56" s="5"/>
      <c r="I56" s="5"/>
      <c r="J56" s="5"/>
      <c r="K56" s="2"/>
      <c r="L56" s="6" t="s">
        <v>9</v>
      </c>
    </row>
    <row r="57" spans="1:12" ht="12.75" customHeight="1">
      <c r="A57" s="79" t="s">
        <v>55</v>
      </c>
      <c r="B57" s="79"/>
      <c r="C57" s="79"/>
      <c r="D57" s="79"/>
      <c r="E57" s="79"/>
      <c r="F57" s="79"/>
      <c r="G57" s="5"/>
      <c r="H57" s="5"/>
      <c r="I57" s="5"/>
      <c r="J57" s="5"/>
      <c r="K57" s="2"/>
      <c r="L57" s="6" t="s">
        <v>9</v>
      </c>
    </row>
    <row r="58" spans="1:12" ht="12.75">
      <c r="A58" s="79" t="s">
        <v>56</v>
      </c>
      <c r="B58" s="79"/>
      <c r="C58" s="79"/>
      <c r="D58" s="79"/>
      <c r="E58" s="79"/>
      <c r="F58" s="5"/>
      <c r="G58" s="5"/>
      <c r="H58" s="5"/>
      <c r="I58" s="5"/>
      <c r="J58" s="5"/>
      <c r="K58" s="2"/>
      <c r="L58" s="6" t="s">
        <v>9</v>
      </c>
    </row>
    <row r="59" spans="1:12" ht="12.75">
      <c r="A59" s="79" t="s">
        <v>57</v>
      </c>
      <c r="B59" s="79"/>
      <c r="C59" s="79"/>
      <c r="D59" s="79"/>
      <c r="E59" s="79"/>
      <c r="F59" s="5"/>
      <c r="G59" s="5"/>
      <c r="H59" s="5"/>
      <c r="I59" s="5"/>
      <c r="J59" s="5"/>
      <c r="K59" s="2"/>
      <c r="L59" s="6" t="s">
        <v>9</v>
      </c>
    </row>
    <row r="60" spans="1:12" ht="12.75">
      <c r="A60" s="79" t="s">
        <v>58</v>
      </c>
      <c r="B60" s="79"/>
      <c r="C60" s="79"/>
      <c r="D60" s="79"/>
      <c r="E60" s="5"/>
      <c r="F60" s="5"/>
      <c r="G60" s="5"/>
      <c r="H60" s="5"/>
      <c r="I60" s="5"/>
      <c r="J60" s="5"/>
      <c r="K60" s="2"/>
      <c r="L60" s="6" t="s">
        <v>9</v>
      </c>
    </row>
    <row r="61" spans="1:12" ht="12.75">
      <c r="A61" s="79" t="s">
        <v>59</v>
      </c>
      <c r="B61" s="79"/>
      <c r="C61" s="79"/>
      <c r="D61" s="79"/>
      <c r="E61" s="79"/>
      <c r="F61" s="79"/>
      <c r="G61" s="79"/>
      <c r="H61" s="79"/>
      <c r="I61" s="5"/>
      <c r="J61" s="5"/>
      <c r="K61" s="2"/>
      <c r="L61" s="6" t="s">
        <v>9</v>
      </c>
    </row>
    <row r="62" spans="1:11" ht="12.75">
      <c r="A62" s="2"/>
      <c r="B62" s="2"/>
      <c r="C62" s="2"/>
      <c r="D62" s="2"/>
      <c r="E62" s="2"/>
      <c r="F62" s="2"/>
      <c r="G62" s="2"/>
      <c r="H62" s="2"/>
      <c r="I62" s="2"/>
      <c r="J62" s="2"/>
      <c r="K62" s="2"/>
    </row>
    <row r="63" spans="1:11" ht="12.75">
      <c r="A63" s="87" t="s">
        <v>60</v>
      </c>
      <c r="B63" s="87"/>
      <c r="C63" s="2"/>
      <c r="D63" s="2"/>
      <c r="E63" s="2"/>
      <c r="F63" s="2"/>
      <c r="G63" s="2"/>
      <c r="H63" s="2"/>
      <c r="I63" s="2"/>
      <c r="J63" s="2"/>
      <c r="K63" s="2"/>
    </row>
    <row r="64" spans="1:11" ht="12.75">
      <c r="A64" s="2"/>
      <c r="B64" s="2"/>
      <c r="C64" s="2"/>
      <c r="D64" s="2"/>
      <c r="E64" s="2"/>
      <c r="F64" s="2"/>
      <c r="G64" s="2"/>
      <c r="H64" s="2"/>
      <c r="I64" s="2"/>
      <c r="J64" s="2"/>
      <c r="K64" s="2"/>
    </row>
    <row r="65" spans="1:12" ht="12.75">
      <c r="A65" s="79" t="s">
        <v>61</v>
      </c>
      <c r="B65" s="79"/>
      <c r="C65" s="79"/>
      <c r="D65" s="79"/>
      <c r="E65" s="79"/>
      <c r="F65" s="79"/>
      <c r="G65" s="79"/>
      <c r="H65" s="2"/>
      <c r="I65" s="2"/>
      <c r="J65" s="2"/>
      <c r="K65" s="2"/>
      <c r="L65" s="7" t="s">
        <v>9</v>
      </c>
    </row>
    <row r="66" spans="1:15" ht="12.75">
      <c r="A66" s="79" t="s">
        <v>62</v>
      </c>
      <c r="B66" s="79"/>
      <c r="C66" s="79"/>
      <c r="D66" s="79"/>
      <c r="E66" s="79"/>
      <c r="F66" s="5"/>
      <c r="G66" s="5"/>
      <c r="H66" s="2"/>
      <c r="I66" s="2"/>
      <c r="J66" s="2"/>
      <c r="K66" s="2"/>
      <c r="L66" s="85" t="s">
        <v>9</v>
      </c>
      <c r="M66" s="85"/>
      <c r="N66" s="85"/>
      <c r="O66" s="85"/>
    </row>
    <row r="67" spans="1:13" ht="12.75">
      <c r="A67" s="79" t="s">
        <v>63</v>
      </c>
      <c r="B67" s="79"/>
      <c r="C67" s="79"/>
      <c r="D67" s="79"/>
      <c r="E67" s="79"/>
      <c r="F67" s="2"/>
      <c r="G67" s="2"/>
      <c r="H67" s="2"/>
      <c r="I67" s="2"/>
      <c r="J67" s="2"/>
      <c r="K67" s="2"/>
      <c r="L67" s="86" t="s">
        <v>9</v>
      </c>
      <c r="M67" s="86"/>
    </row>
    <row r="68" spans="1:12" ht="12.75">
      <c r="A68" s="79" t="s">
        <v>64</v>
      </c>
      <c r="B68" s="79"/>
      <c r="C68" s="79"/>
      <c r="D68" s="79"/>
      <c r="E68" s="79"/>
      <c r="F68" s="79"/>
      <c r="G68" s="79"/>
      <c r="H68" s="79"/>
      <c r="I68" s="79"/>
      <c r="J68" s="79"/>
      <c r="K68" s="79"/>
      <c r="L68" s="8" t="s">
        <v>9</v>
      </c>
    </row>
    <row r="69" spans="1:12" ht="12.75">
      <c r="A69" s="79" t="s">
        <v>65</v>
      </c>
      <c r="B69" s="79"/>
      <c r="C69" s="79"/>
      <c r="D69" s="79"/>
      <c r="E69" s="79"/>
      <c r="F69" s="79"/>
      <c r="G69" s="2"/>
      <c r="H69" s="2"/>
      <c r="I69" s="2"/>
      <c r="J69" s="2"/>
      <c r="K69" s="2"/>
      <c r="L69" s="8" t="s">
        <v>9</v>
      </c>
    </row>
    <row r="70" spans="1:12" ht="12.75">
      <c r="A70" s="79" t="s">
        <v>66</v>
      </c>
      <c r="B70" s="79"/>
      <c r="C70" s="79"/>
      <c r="D70" s="79"/>
      <c r="E70" s="79"/>
      <c r="F70" s="79"/>
      <c r="G70" s="2"/>
      <c r="H70" s="2"/>
      <c r="I70" s="2"/>
      <c r="J70" s="2"/>
      <c r="K70" s="2"/>
      <c r="L70" s="8" t="s">
        <v>9</v>
      </c>
    </row>
    <row r="71" spans="1:12" ht="12.75">
      <c r="A71" s="79" t="s">
        <v>67</v>
      </c>
      <c r="B71" s="79"/>
      <c r="C71" s="79"/>
      <c r="D71" s="79"/>
      <c r="E71" s="79"/>
      <c r="F71" s="79"/>
      <c r="G71" s="79"/>
      <c r="H71" s="79"/>
      <c r="I71" s="79"/>
      <c r="J71" s="2"/>
      <c r="K71" s="2"/>
      <c r="L71" s="8" t="s">
        <v>9</v>
      </c>
    </row>
  </sheetData>
  <sheetProtection/>
  <mergeCells count="71">
    <mergeCell ref="A69:F69"/>
    <mergeCell ref="A70:F70"/>
    <mergeCell ref="A71:I71"/>
    <mergeCell ref="A65:G65"/>
    <mergeCell ref="A66:E66"/>
    <mergeCell ref="L66:O66"/>
    <mergeCell ref="A67:E67"/>
    <mergeCell ref="L67:M67"/>
    <mergeCell ref="A68:K68"/>
    <mergeCell ref="A57:F57"/>
    <mergeCell ref="A58:E58"/>
    <mergeCell ref="A59:E59"/>
    <mergeCell ref="A60:D60"/>
    <mergeCell ref="A61:H61"/>
    <mergeCell ref="A63:B63"/>
    <mergeCell ref="A56:F56"/>
    <mergeCell ref="A45:G45"/>
    <mergeCell ref="A46:F46"/>
    <mergeCell ref="A47:E47"/>
    <mergeCell ref="A48:E48"/>
    <mergeCell ref="A49:E49"/>
    <mergeCell ref="A50:D50"/>
    <mergeCell ref="A51:J51"/>
    <mergeCell ref="A52:F52"/>
    <mergeCell ref="A53:C53"/>
    <mergeCell ref="A54:D54"/>
    <mergeCell ref="A55:G55"/>
    <mergeCell ref="A44:F44"/>
    <mergeCell ref="A31:G31"/>
    <mergeCell ref="B33:C33"/>
    <mergeCell ref="A34:D34"/>
    <mergeCell ref="A35:C35"/>
    <mergeCell ref="A36:E36"/>
    <mergeCell ref="A38:B38"/>
    <mergeCell ref="A40:J40"/>
    <mergeCell ref="A41:G41"/>
    <mergeCell ref="A42:F42"/>
    <mergeCell ref="A43:J43"/>
    <mergeCell ref="L36:M36"/>
    <mergeCell ref="A25:F25"/>
    <mergeCell ref="L25:M25"/>
    <mergeCell ref="B27:E27"/>
    <mergeCell ref="A28:E28"/>
    <mergeCell ref="A29:E29"/>
    <mergeCell ref="A30:F30"/>
    <mergeCell ref="A24:E24"/>
    <mergeCell ref="L24:M24"/>
    <mergeCell ref="A16:C16"/>
    <mergeCell ref="A17:B17"/>
    <mergeCell ref="A18:G18"/>
    <mergeCell ref="A19:E19"/>
    <mergeCell ref="L19:M19"/>
    <mergeCell ref="A20:E20"/>
    <mergeCell ref="L20:M20"/>
    <mergeCell ref="A21:E21"/>
    <mergeCell ref="L21:M21"/>
    <mergeCell ref="A22:E22"/>
    <mergeCell ref="A23:E23"/>
    <mergeCell ref="L23:M23"/>
    <mergeCell ref="A15:F15"/>
    <mergeCell ref="A1:K1"/>
    <mergeCell ref="A3:B3"/>
    <mergeCell ref="B5:D5"/>
    <mergeCell ref="A6:F6"/>
    <mergeCell ref="A7:F7"/>
    <mergeCell ref="A8:E8"/>
    <mergeCell ref="A9:I9"/>
    <mergeCell ref="A10:G10"/>
    <mergeCell ref="A11:F11"/>
    <mergeCell ref="A12:H12"/>
    <mergeCell ref="B14:C14"/>
  </mergeCells>
  <dataValidations count="12">
    <dataValidation type="list" operator="equal" allowBlank="1" showErrorMessage="1" sqref="L6 L9:L11 L15 L18 L22 L28:L29 L34:L35 L40 L65 L69:L71">
      <formula1>Choix_1</formula1>
    </dataValidation>
    <dataValidation type="list" operator="equal" allowBlank="1" showErrorMessage="1" sqref="L7:L8 L68">
      <formula1>Choix_2</formula1>
    </dataValidation>
    <dataValidation type="list" operator="equal" allowBlank="1" showErrorMessage="1" sqref="L12">
      <formula1>Choix_25</formula1>
    </dataValidation>
    <dataValidation type="list" operator="equal" allowBlank="1" showErrorMessage="1" sqref="L16:L17">
      <formula1>IF('Vie de l''école'!$L$15="Non","X",Choix_1)</formula1>
    </dataValidation>
    <dataValidation type="list" operator="equal" allowBlank="1" showErrorMessage="1" sqref="L19:L21 L23:L25 L36">
      <formula1>Choix_3</formula1>
    </dataValidation>
    <dataValidation type="list" operator="equal" allowBlank="1" showErrorMessage="1" sqref="L30">
      <formula1>IF('Vie de l''école'!$L$29="Non","X",Choix_2)</formula1>
    </dataValidation>
    <dataValidation type="list" operator="equal" allowBlank="1" showErrorMessage="1" sqref="L31">
      <formula1>IF('Vie de l''école'!$L$29="Non","X",Choix_2)</formula1>
    </dataValidation>
    <dataValidation type="list" operator="equal" allowBlank="1" showErrorMessage="1" sqref="L41 L47:L49 L52:L55 L58:L61">
      <formula1>IF('Vie de l''école'!$L$40="Non","X",Choix_1)</formula1>
    </dataValidation>
    <dataValidation type="list" operator="equal" allowBlank="1" showErrorMessage="1" sqref="L42:L46 L51 L56:L57">
      <formula1>IF('Vie de l''école'!$L$40="Non","X",Choix_2)</formula1>
    </dataValidation>
    <dataValidation type="list" operator="equal" allowBlank="1" showErrorMessage="1" sqref="L50">
      <formula1>IF('Vie de l''école'!$L$40="Non","X",Choix_9)</formula1>
    </dataValidation>
    <dataValidation type="list" operator="equal" allowBlank="1" showErrorMessage="1" sqref="L66:O66">
      <formula1>IF('Vie de l''école'!$L$65="Non","X",Choix_10)</formula1>
    </dataValidation>
    <dataValidation type="list" operator="equal" allowBlank="1" showErrorMessage="1" sqref="L67">
      <formula1>Choix_11</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37"/>
  </sheetPr>
  <dimension ref="A1:P55"/>
  <sheetViews>
    <sheetView zoomScalePageLayoutView="0" workbookViewId="0" topLeftCell="A1">
      <selection activeCell="A8" sqref="A8:E8"/>
    </sheetView>
  </sheetViews>
  <sheetFormatPr defaultColWidth="11.00390625" defaultRowHeight="12.75" customHeight="1"/>
  <cols>
    <col min="1" max="16384" width="11.00390625" style="1" customWidth="1"/>
  </cols>
  <sheetData>
    <row r="1" spans="1:10" ht="23.25">
      <c r="A1" s="89" t="s">
        <v>68</v>
      </c>
      <c r="B1" s="89"/>
      <c r="C1" s="89"/>
      <c r="D1" s="89"/>
      <c r="E1" s="89"/>
      <c r="F1" s="89"/>
      <c r="G1" s="89"/>
      <c r="H1" s="89"/>
      <c r="I1" s="89"/>
      <c r="J1" s="89"/>
    </row>
    <row r="2" spans="1:10" ht="12.75">
      <c r="A2" s="2"/>
      <c r="B2" s="2"/>
      <c r="C2" s="2"/>
      <c r="D2" s="2"/>
      <c r="E2" s="2"/>
      <c r="F2" s="2"/>
      <c r="G2" s="2"/>
      <c r="H2" s="2"/>
      <c r="I2" s="2"/>
      <c r="J2" s="2"/>
    </row>
    <row r="3" spans="1:10" ht="12.75">
      <c r="A3" s="90" t="s">
        <v>69</v>
      </c>
      <c r="B3" s="90"/>
      <c r="C3" s="2"/>
      <c r="D3" s="2"/>
      <c r="E3" s="2"/>
      <c r="F3" s="2"/>
      <c r="G3" s="2"/>
      <c r="H3" s="2"/>
      <c r="I3" s="2"/>
      <c r="J3" s="2"/>
    </row>
    <row r="4" spans="1:10" ht="12.75">
      <c r="A4" s="2"/>
      <c r="B4" s="2"/>
      <c r="C4" s="2"/>
      <c r="D4" s="2"/>
      <c r="E4" s="2"/>
      <c r="F4" s="2"/>
      <c r="G4" s="2"/>
      <c r="H4" s="2"/>
      <c r="I4" s="2"/>
      <c r="J4" s="2"/>
    </row>
    <row r="5" spans="1:12" ht="12.75">
      <c r="A5" s="79" t="s">
        <v>70</v>
      </c>
      <c r="B5" s="79"/>
      <c r="C5" s="79"/>
      <c r="D5" s="79"/>
      <c r="E5" s="2"/>
      <c r="F5" s="2"/>
      <c r="G5" s="2"/>
      <c r="H5" s="2"/>
      <c r="I5" s="2"/>
      <c r="J5" s="2"/>
      <c r="K5" s="88" t="s">
        <v>9</v>
      </c>
      <c r="L5" s="88"/>
    </row>
    <row r="6" spans="1:12" ht="12.75">
      <c r="A6" s="79" t="s">
        <v>71</v>
      </c>
      <c r="B6" s="79"/>
      <c r="C6" s="79"/>
      <c r="D6" s="79"/>
      <c r="E6" s="79"/>
      <c r="F6" s="79"/>
      <c r="G6" s="2"/>
      <c r="H6" s="2"/>
      <c r="I6" s="2"/>
      <c r="J6" s="2"/>
      <c r="K6" s="10" t="s">
        <v>9</v>
      </c>
      <c r="L6" s="11"/>
    </row>
    <row r="7" spans="1:16" ht="12.75">
      <c r="A7" s="79" t="s">
        <v>72</v>
      </c>
      <c r="B7" s="79"/>
      <c r="C7" s="79"/>
      <c r="D7" s="79"/>
      <c r="E7" s="79"/>
      <c r="F7" s="2"/>
      <c r="G7" s="2"/>
      <c r="H7" s="2"/>
      <c r="I7" s="2"/>
      <c r="J7" s="2"/>
      <c r="K7" s="88" t="s">
        <v>9</v>
      </c>
      <c r="L7" s="88"/>
      <c r="M7" s="88"/>
      <c r="N7" s="88"/>
      <c r="O7" s="88"/>
      <c r="P7" s="88"/>
    </row>
    <row r="8" spans="1:12" ht="12.75">
      <c r="A8" s="91" t="s">
        <v>73</v>
      </c>
      <c r="B8" s="79"/>
      <c r="C8" s="79"/>
      <c r="D8" s="79"/>
      <c r="E8" s="79"/>
      <c r="F8" s="2"/>
      <c r="G8" s="2"/>
      <c r="H8" s="2"/>
      <c r="I8" s="2"/>
      <c r="J8" s="2"/>
      <c r="K8" s="12" t="s">
        <v>9</v>
      </c>
      <c r="L8" s="11"/>
    </row>
    <row r="9" spans="1:12" ht="12.75">
      <c r="A9" s="79" t="s">
        <v>74</v>
      </c>
      <c r="B9" s="79"/>
      <c r="C9" s="79"/>
      <c r="D9" s="79"/>
      <c r="E9" s="79"/>
      <c r="F9" s="79"/>
      <c r="G9" s="79"/>
      <c r="H9" s="79"/>
      <c r="I9" s="2"/>
      <c r="J9" s="2"/>
      <c r="K9" s="9" t="s">
        <v>9</v>
      </c>
      <c r="L9" s="11"/>
    </row>
    <row r="10" spans="1:12" ht="12.75">
      <c r="A10" s="79" t="s">
        <v>75</v>
      </c>
      <c r="B10" s="79"/>
      <c r="C10" s="79"/>
      <c r="D10" s="79"/>
      <c r="E10" s="79"/>
      <c r="F10" s="79"/>
      <c r="G10" s="2"/>
      <c r="H10" s="2"/>
      <c r="I10" s="2"/>
      <c r="J10" s="2"/>
      <c r="K10" s="9" t="s">
        <v>9</v>
      </c>
      <c r="L10" s="11"/>
    </row>
    <row r="11" spans="1:12" ht="12.75">
      <c r="A11" s="79" t="s">
        <v>76</v>
      </c>
      <c r="B11" s="79"/>
      <c r="C11" s="79"/>
      <c r="D11" s="79"/>
      <c r="E11" s="79"/>
      <c r="F11" s="79"/>
      <c r="G11" s="79"/>
      <c r="H11" s="2"/>
      <c r="I11" s="2"/>
      <c r="J11" s="2"/>
      <c r="K11" s="10" t="s">
        <v>9</v>
      </c>
      <c r="L11" s="11"/>
    </row>
    <row r="12" spans="1:12" ht="12.75">
      <c r="A12" s="79" t="s">
        <v>77</v>
      </c>
      <c r="B12" s="79"/>
      <c r="C12" s="79"/>
      <c r="D12" s="79"/>
      <c r="E12" s="79"/>
      <c r="F12" s="79"/>
      <c r="G12" s="2"/>
      <c r="H12" s="2"/>
      <c r="I12" s="2"/>
      <c r="J12" s="2"/>
      <c r="K12" s="88" t="s">
        <v>9</v>
      </c>
      <c r="L12" s="88"/>
    </row>
    <row r="13" spans="1:12" ht="12.75">
      <c r="A13" s="79" t="s">
        <v>78</v>
      </c>
      <c r="B13" s="79"/>
      <c r="C13" s="79"/>
      <c r="D13" s="79"/>
      <c r="E13" s="79"/>
      <c r="F13" s="79"/>
      <c r="G13" s="79"/>
      <c r="H13" s="79"/>
      <c r="I13" s="2"/>
      <c r="J13" s="2"/>
      <c r="K13" s="9" t="s">
        <v>9</v>
      </c>
      <c r="L13" s="11"/>
    </row>
    <row r="14" spans="1:12" ht="12.75">
      <c r="A14" s="79" t="s">
        <v>79</v>
      </c>
      <c r="B14" s="79"/>
      <c r="C14" s="79"/>
      <c r="D14" s="79"/>
      <c r="E14" s="79"/>
      <c r="F14" s="2"/>
      <c r="G14" s="2"/>
      <c r="H14" s="2"/>
      <c r="I14" s="2"/>
      <c r="J14" s="2"/>
      <c r="K14" s="9" t="s">
        <v>9</v>
      </c>
      <c r="L14" s="11"/>
    </row>
    <row r="15" spans="1:12" ht="12.75">
      <c r="A15" s="79" t="s">
        <v>80</v>
      </c>
      <c r="B15" s="79"/>
      <c r="C15" s="79"/>
      <c r="D15" s="79"/>
      <c r="E15" s="79"/>
      <c r="F15" s="79"/>
      <c r="G15" s="79"/>
      <c r="H15" s="2"/>
      <c r="I15" s="2"/>
      <c r="J15" s="2"/>
      <c r="K15" s="9" t="s">
        <v>9</v>
      </c>
      <c r="L15" s="11"/>
    </row>
    <row r="16" spans="1:12" ht="12.75">
      <c r="A16" s="79" t="s">
        <v>81</v>
      </c>
      <c r="B16" s="79"/>
      <c r="C16" s="79"/>
      <c r="D16" s="79"/>
      <c r="E16" s="79"/>
      <c r="F16" s="79"/>
      <c r="G16" s="79"/>
      <c r="H16" s="2"/>
      <c r="I16" s="2"/>
      <c r="J16" s="2"/>
      <c r="K16" s="9" t="s">
        <v>9</v>
      </c>
      <c r="L16" s="11"/>
    </row>
    <row r="17" spans="1:12" ht="12.75" customHeight="1">
      <c r="A17" s="79" t="s">
        <v>82</v>
      </c>
      <c r="B17" s="79"/>
      <c r="C17" s="79"/>
      <c r="D17" s="79"/>
      <c r="E17" s="79"/>
      <c r="F17" s="79"/>
      <c r="G17" s="79"/>
      <c r="H17" s="2"/>
      <c r="I17" s="2"/>
      <c r="J17" s="2"/>
      <c r="K17" s="9" t="s">
        <v>9</v>
      </c>
      <c r="L17" s="11"/>
    </row>
    <row r="18" spans="1:10" ht="12.75">
      <c r="A18" s="2"/>
      <c r="B18" s="2"/>
      <c r="C18" s="2"/>
      <c r="D18" s="2"/>
      <c r="E18" s="2"/>
      <c r="F18" s="2"/>
      <c r="G18" s="2"/>
      <c r="H18" s="2"/>
      <c r="I18" s="2"/>
      <c r="J18" s="2"/>
    </row>
    <row r="19" spans="1:10" ht="12.75" customHeight="1">
      <c r="A19" s="92" t="s">
        <v>83</v>
      </c>
      <c r="B19" s="92"/>
      <c r="C19" s="92"/>
      <c r="D19" s="92"/>
      <c r="E19" s="2"/>
      <c r="F19" s="2"/>
      <c r="G19" s="2"/>
      <c r="H19" s="2"/>
      <c r="I19" s="2"/>
      <c r="J19" s="2"/>
    </row>
    <row r="20" spans="1:10" ht="12.75">
      <c r="A20" s="2"/>
      <c r="B20" s="2"/>
      <c r="C20" s="2"/>
      <c r="D20" s="2"/>
      <c r="E20" s="2"/>
      <c r="F20" s="2"/>
      <c r="G20" s="2"/>
      <c r="H20" s="2"/>
      <c r="I20" s="2"/>
      <c r="J20" s="2"/>
    </row>
    <row r="21" spans="1:11" ht="12.75" customHeight="1">
      <c r="A21" s="79" t="s">
        <v>84</v>
      </c>
      <c r="B21" s="79"/>
      <c r="C21" s="79"/>
      <c r="D21" s="79"/>
      <c r="E21" s="79"/>
      <c r="F21" s="79"/>
      <c r="G21" s="79"/>
      <c r="H21" s="79"/>
      <c r="I21" s="5"/>
      <c r="J21" s="5"/>
      <c r="K21" s="13" t="s">
        <v>9</v>
      </c>
    </row>
    <row r="22" spans="1:11" ht="27" customHeight="1">
      <c r="A22" s="93" t="s">
        <v>85</v>
      </c>
      <c r="B22" s="93"/>
      <c r="C22" s="93"/>
      <c r="D22" s="93"/>
      <c r="E22" s="93"/>
      <c r="F22" s="93"/>
      <c r="G22" s="93"/>
      <c r="H22" s="93"/>
      <c r="I22" s="93"/>
      <c r="J22" s="3"/>
      <c r="K22" s="14" t="s">
        <v>9</v>
      </c>
    </row>
    <row r="23" spans="1:11" ht="12.75" customHeight="1">
      <c r="A23" s="79" t="s">
        <v>86</v>
      </c>
      <c r="B23" s="79"/>
      <c r="C23" s="79"/>
      <c r="D23" s="79"/>
      <c r="E23" s="79"/>
      <c r="F23" s="5"/>
      <c r="G23" s="5"/>
      <c r="H23" s="5"/>
      <c r="I23" s="5"/>
      <c r="J23" s="5"/>
      <c r="K23" s="13" t="s">
        <v>9</v>
      </c>
    </row>
    <row r="24" spans="1:11" ht="12.75" customHeight="1">
      <c r="A24" s="79" t="s">
        <v>87</v>
      </c>
      <c r="B24" s="79"/>
      <c r="C24" s="79"/>
      <c r="D24" s="79"/>
      <c r="E24" s="79"/>
      <c r="F24" s="5"/>
      <c r="G24" s="5"/>
      <c r="H24" s="5"/>
      <c r="I24" s="5"/>
      <c r="J24" s="5"/>
      <c r="K24" s="13" t="s">
        <v>9</v>
      </c>
    </row>
    <row r="25" spans="1:11" ht="12.75" customHeight="1">
      <c r="A25" s="79" t="s">
        <v>88</v>
      </c>
      <c r="B25" s="79"/>
      <c r="C25" s="79"/>
      <c r="D25" s="79"/>
      <c r="E25" s="79"/>
      <c r="F25" s="5"/>
      <c r="G25" s="5"/>
      <c r="H25" s="5"/>
      <c r="I25" s="5"/>
      <c r="J25" s="5"/>
      <c r="K25" s="13" t="s">
        <v>9</v>
      </c>
    </row>
    <row r="26" spans="1:11" ht="12.75" customHeight="1">
      <c r="A26" s="79" t="s">
        <v>89</v>
      </c>
      <c r="B26" s="79"/>
      <c r="C26" s="79"/>
      <c r="D26" s="79"/>
      <c r="E26" s="79"/>
      <c r="F26" s="79"/>
      <c r="G26" s="5"/>
      <c r="H26" s="5"/>
      <c r="I26" s="5"/>
      <c r="J26" s="5"/>
      <c r="K26" s="13" t="s">
        <v>9</v>
      </c>
    </row>
    <row r="27" spans="1:11" ht="12.75" customHeight="1">
      <c r="A27" s="79" t="s">
        <v>90</v>
      </c>
      <c r="B27" s="79"/>
      <c r="C27" s="79"/>
      <c r="D27" s="79"/>
      <c r="E27" s="5"/>
      <c r="F27" s="5"/>
      <c r="G27" s="5"/>
      <c r="H27" s="5"/>
      <c r="I27" s="5"/>
      <c r="J27" s="5"/>
      <c r="K27" s="13" t="s">
        <v>9</v>
      </c>
    </row>
    <row r="28" spans="1:11" ht="12.75" customHeight="1">
      <c r="A28" s="79" t="s">
        <v>91</v>
      </c>
      <c r="B28" s="79"/>
      <c r="C28" s="79"/>
      <c r="D28" s="79"/>
      <c r="E28" s="79"/>
      <c r="F28" s="79"/>
      <c r="G28" s="5"/>
      <c r="H28" s="5"/>
      <c r="I28" s="5"/>
      <c r="J28" s="5"/>
      <c r="K28" s="13" t="s">
        <v>9</v>
      </c>
    </row>
    <row r="29" spans="1:11" ht="12.75" customHeight="1">
      <c r="A29" s="79" t="s">
        <v>92</v>
      </c>
      <c r="B29" s="79"/>
      <c r="C29" s="79"/>
      <c r="D29" s="79"/>
      <c r="E29" s="79"/>
      <c r="F29" s="5"/>
      <c r="G29" s="5"/>
      <c r="H29" s="5"/>
      <c r="I29" s="5"/>
      <c r="J29" s="5"/>
      <c r="K29" s="13" t="s">
        <v>9</v>
      </c>
    </row>
    <row r="30" spans="1:11" ht="12.75" customHeight="1">
      <c r="A30" s="79" t="s">
        <v>93</v>
      </c>
      <c r="B30" s="79"/>
      <c r="C30" s="79"/>
      <c r="D30" s="79"/>
      <c r="E30" s="79"/>
      <c r="F30" s="5"/>
      <c r="G30" s="5"/>
      <c r="H30" s="5"/>
      <c r="I30" s="5"/>
      <c r="J30" s="5"/>
      <c r="K30" s="13" t="s">
        <v>9</v>
      </c>
    </row>
    <row r="31" spans="1:11" ht="12.75" customHeight="1">
      <c r="A31" s="79" t="s">
        <v>94</v>
      </c>
      <c r="B31" s="79"/>
      <c r="C31" s="79"/>
      <c r="D31" s="79"/>
      <c r="E31" s="79"/>
      <c r="F31" s="79"/>
      <c r="G31" s="5"/>
      <c r="H31" s="5"/>
      <c r="I31" s="5"/>
      <c r="J31" s="5"/>
      <c r="K31" s="13" t="s">
        <v>9</v>
      </c>
    </row>
    <row r="32" spans="1:11" ht="12.75" customHeight="1">
      <c r="A32" s="79" t="s">
        <v>95</v>
      </c>
      <c r="B32" s="79"/>
      <c r="C32" s="79"/>
      <c r="D32" s="79"/>
      <c r="E32" s="5"/>
      <c r="F32" s="5"/>
      <c r="G32" s="5"/>
      <c r="H32" s="5"/>
      <c r="I32" s="5"/>
      <c r="J32" s="5"/>
      <c r="K32" s="13" t="s">
        <v>9</v>
      </c>
    </row>
    <row r="33" spans="1:11" ht="12.75" customHeight="1">
      <c r="A33" s="79" t="s">
        <v>96</v>
      </c>
      <c r="B33" s="79"/>
      <c r="C33" s="79"/>
      <c r="D33" s="79"/>
      <c r="E33" s="79"/>
      <c r="F33" s="79"/>
      <c r="G33" s="79"/>
      <c r="H33" s="5"/>
      <c r="I33" s="5"/>
      <c r="J33" s="5"/>
      <c r="K33" s="13" t="s">
        <v>9</v>
      </c>
    </row>
    <row r="34" spans="1:10" ht="12.75">
      <c r="A34" s="2"/>
      <c r="B34" s="2"/>
      <c r="C34" s="2"/>
      <c r="D34" s="2"/>
      <c r="E34" s="2"/>
      <c r="F34" s="2"/>
      <c r="G34" s="2"/>
      <c r="H34" s="2"/>
      <c r="I34" s="2"/>
      <c r="J34" s="2"/>
    </row>
    <row r="35" spans="1:10" ht="12.75" customHeight="1">
      <c r="A35" s="94" t="s">
        <v>97</v>
      </c>
      <c r="B35" s="94"/>
      <c r="C35" s="94"/>
      <c r="D35" s="2"/>
      <c r="E35" s="2"/>
      <c r="F35" s="2"/>
      <c r="G35" s="2"/>
      <c r="H35" s="2"/>
      <c r="I35" s="2"/>
      <c r="J35" s="2"/>
    </row>
    <row r="36" spans="1:10" ht="12.75">
      <c r="A36" s="2"/>
      <c r="B36" s="2"/>
      <c r="C36" s="2"/>
      <c r="D36" s="2"/>
      <c r="E36" s="2"/>
      <c r="F36" s="2"/>
      <c r="G36" s="2"/>
      <c r="H36" s="2"/>
      <c r="I36" s="2"/>
      <c r="J36" s="2"/>
    </row>
    <row r="37" spans="1:10" ht="12.75">
      <c r="A37" s="2"/>
      <c r="B37" s="15" t="s">
        <v>98</v>
      </c>
      <c r="C37" s="2"/>
      <c r="D37" s="2"/>
      <c r="E37" s="2"/>
      <c r="F37" s="2"/>
      <c r="G37" s="2"/>
      <c r="H37" s="2"/>
      <c r="I37" s="2"/>
      <c r="J37" s="2"/>
    </row>
    <row r="38" spans="1:11" ht="12.75" customHeight="1">
      <c r="A38" s="79" t="s">
        <v>99</v>
      </c>
      <c r="B38" s="79"/>
      <c r="C38" s="79"/>
      <c r="D38" s="79"/>
      <c r="E38" s="79"/>
      <c r="F38" s="5"/>
      <c r="G38" s="5"/>
      <c r="H38" s="5"/>
      <c r="I38" s="2"/>
      <c r="J38" s="2"/>
      <c r="K38" s="16" t="s">
        <v>9</v>
      </c>
    </row>
    <row r="39" spans="1:11" ht="12.75" customHeight="1">
      <c r="A39" s="79" t="s">
        <v>100</v>
      </c>
      <c r="B39" s="79"/>
      <c r="C39" s="79"/>
      <c r="D39" s="79"/>
      <c r="E39" s="79"/>
      <c r="F39" s="5"/>
      <c r="G39" s="5"/>
      <c r="H39" s="5"/>
      <c r="I39" s="2"/>
      <c r="J39" s="2"/>
      <c r="K39" s="16" t="s">
        <v>9</v>
      </c>
    </row>
    <row r="40" spans="1:11" ht="12.75" customHeight="1">
      <c r="A40" s="79" t="s">
        <v>101</v>
      </c>
      <c r="B40" s="79"/>
      <c r="C40" s="17"/>
      <c r="D40" s="5"/>
      <c r="E40" s="5"/>
      <c r="F40" s="5"/>
      <c r="G40" s="5"/>
      <c r="H40" s="5"/>
      <c r="I40" s="2"/>
      <c r="J40" s="2"/>
      <c r="K40" s="16" t="s">
        <v>9</v>
      </c>
    </row>
    <row r="41" spans="1:11" ht="12.75" customHeight="1">
      <c r="A41" s="79" t="s">
        <v>102</v>
      </c>
      <c r="B41" s="79"/>
      <c r="C41" s="17"/>
      <c r="D41" s="5"/>
      <c r="E41" s="5"/>
      <c r="F41" s="5"/>
      <c r="G41" s="5"/>
      <c r="H41" s="5"/>
      <c r="I41" s="2"/>
      <c r="J41" s="2"/>
      <c r="K41" s="16" t="s">
        <v>9</v>
      </c>
    </row>
    <row r="42" spans="1:11" ht="12.75" customHeight="1">
      <c r="A42" s="79" t="s">
        <v>103</v>
      </c>
      <c r="B42" s="79"/>
      <c r="C42" s="17"/>
      <c r="D42" s="5"/>
      <c r="E42" s="5"/>
      <c r="F42" s="5"/>
      <c r="G42" s="5"/>
      <c r="H42" s="5"/>
      <c r="I42" s="2"/>
      <c r="J42" s="2"/>
      <c r="K42" s="16" t="s">
        <v>9</v>
      </c>
    </row>
    <row r="43" spans="1:11" ht="12.75" customHeight="1">
      <c r="A43" s="79" t="s">
        <v>104</v>
      </c>
      <c r="B43" s="79"/>
      <c r="C43" s="17"/>
      <c r="D43" s="5"/>
      <c r="E43" s="5"/>
      <c r="F43" s="5"/>
      <c r="G43" s="5"/>
      <c r="H43" s="5"/>
      <c r="I43" s="2"/>
      <c r="J43" s="2"/>
      <c r="K43" s="16" t="s">
        <v>9</v>
      </c>
    </row>
    <row r="44" spans="1:11" ht="12.75">
      <c r="A44" s="79" t="s">
        <v>105</v>
      </c>
      <c r="B44" s="79"/>
      <c r="C44" s="17"/>
      <c r="D44" s="5"/>
      <c r="E44" s="5"/>
      <c r="F44" s="5"/>
      <c r="G44" s="5"/>
      <c r="H44" s="5"/>
      <c r="I44" s="2"/>
      <c r="J44" s="2"/>
      <c r="K44" s="16" t="s">
        <v>9</v>
      </c>
    </row>
    <row r="45" spans="1:11" ht="12.75" customHeight="1">
      <c r="A45" s="79" t="s">
        <v>106</v>
      </c>
      <c r="B45" s="79"/>
      <c r="C45" s="79"/>
      <c r="D45" s="79"/>
      <c r="E45" s="79"/>
      <c r="F45" s="79"/>
      <c r="G45" s="79"/>
      <c r="H45" s="5"/>
      <c r="I45" s="2"/>
      <c r="J45" s="2"/>
      <c r="K45" s="16" t="s">
        <v>9</v>
      </c>
    </row>
    <row r="46" spans="1:11" ht="12.75" customHeight="1">
      <c r="A46" s="79" t="s">
        <v>107</v>
      </c>
      <c r="B46" s="79"/>
      <c r="C46" s="79"/>
      <c r="D46" s="79"/>
      <c r="E46" s="79"/>
      <c r="F46" s="79"/>
      <c r="G46" s="79"/>
      <c r="H46" s="5"/>
      <c r="I46" s="2"/>
      <c r="J46" s="2"/>
      <c r="K46" s="16" t="s">
        <v>9</v>
      </c>
    </row>
    <row r="47" spans="1:11" ht="12.75" customHeight="1">
      <c r="A47" s="79" t="s">
        <v>108</v>
      </c>
      <c r="B47" s="79"/>
      <c r="C47" s="79"/>
      <c r="D47" s="79"/>
      <c r="E47" s="79"/>
      <c r="F47" s="79"/>
      <c r="G47" s="5"/>
      <c r="H47" s="5"/>
      <c r="I47" s="2"/>
      <c r="J47" s="2"/>
      <c r="K47" s="16" t="s">
        <v>9</v>
      </c>
    </row>
    <row r="48" spans="1:11" ht="12.75" customHeight="1">
      <c r="A48" s="79" t="s">
        <v>109</v>
      </c>
      <c r="B48" s="79"/>
      <c r="C48" s="79"/>
      <c r="D48" s="79"/>
      <c r="E48" s="79"/>
      <c r="F48" s="79"/>
      <c r="G48" s="79"/>
      <c r="H48" s="79"/>
      <c r="I48" s="2"/>
      <c r="J48" s="2"/>
      <c r="K48" s="16" t="s">
        <v>9</v>
      </c>
    </row>
    <row r="49" spans="1:11" ht="12.75" customHeight="1">
      <c r="A49" s="79" t="s">
        <v>110</v>
      </c>
      <c r="B49" s="79"/>
      <c r="C49" s="79"/>
      <c r="D49" s="79"/>
      <c r="E49" s="79"/>
      <c r="F49" s="79"/>
      <c r="G49" s="79"/>
      <c r="H49" s="5"/>
      <c r="I49" s="2"/>
      <c r="J49" s="2"/>
      <c r="K49" s="16" t="s">
        <v>9</v>
      </c>
    </row>
    <row r="50" spans="1:10" ht="12.75">
      <c r="A50" s="2"/>
      <c r="B50" s="2"/>
      <c r="C50" s="2"/>
      <c r="D50" s="2"/>
      <c r="E50" s="2"/>
      <c r="F50" s="2"/>
      <c r="G50" s="2"/>
      <c r="H50" s="2"/>
      <c r="I50" s="2"/>
      <c r="J50" s="2"/>
    </row>
    <row r="51" spans="1:10" ht="12.75">
      <c r="A51" s="2"/>
      <c r="B51" s="15" t="s">
        <v>111</v>
      </c>
      <c r="C51" s="2"/>
      <c r="D51" s="2"/>
      <c r="E51" s="2"/>
      <c r="F51" s="2"/>
      <c r="G51" s="2"/>
      <c r="H51" s="2"/>
      <c r="I51" s="2"/>
      <c r="J51" s="2"/>
    </row>
    <row r="52" spans="1:11" ht="12.75">
      <c r="A52" s="79" t="s">
        <v>112</v>
      </c>
      <c r="B52" s="79"/>
      <c r="C52" s="79"/>
      <c r="D52" s="79"/>
      <c r="E52" s="79"/>
      <c r="F52" s="79"/>
      <c r="G52" s="2"/>
      <c r="H52" s="2"/>
      <c r="I52" s="2"/>
      <c r="J52" s="2"/>
      <c r="K52" s="16" t="s">
        <v>9</v>
      </c>
    </row>
    <row r="53" spans="1:11" ht="12.75" customHeight="1">
      <c r="A53" s="79" t="s">
        <v>113</v>
      </c>
      <c r="B53" s="79"/>
      <c r="C53" s="79"/>
      <c r="D53" s="79"/>
      <c r="E53" s="79"/>
      <c r="F53" s="2"/>
      <c r="G53" s="2"/>
      <c r="H53" s="2"/>
      <c r="I53" s="2"/>
      <c r="J53" s="2"/>
      <c r="K53" s="16" t="s">
        <v>9</v>
      </c>
    </row>
    <row r="54" spans="1:11" ht="12.75" customHeight="1">
      <c r="A54" s="79" t="s">
        <v>114</v>
      </c>
      <c r="B54" s="79"/>
      <c r="C54" s="79"/>
      <c r="D54" s="79"/>
      <c r="E54" s="2"/>
      <c r="F54" s="2"/>
      <c r="G54" s="2"/>
      <c r="H54" s="2"/>
      <c r="I54" s="2"/>
      <c r="J54" s="2"/>
      <c r="K54" s="16" t="s">
        <v>9</v>
      </c>
    </row>
    <row r="55" spans="1:11" ht="12.75" customHeight="1">
      <c r="A55" s="79" t="s">
        <v>115</v>
      </c>
      <c r="B55" s="79"/>
      <c r="C55" s="79"/>
      <c r="D55" s="79"/>
      <c r="E55" s="79"/>
      <c r="F55" s="79"/>
      <c r="G55" s="79"/>
      <c r="H55" s="2"/>
      <c r="I55" s="2"/>
      <c r="J55" s="2"/>
      <c r="K55" s="16" t="s">
        <v>9</v>
      </c>
    </row>
  </sheetData>
  <sheetProtection/>
  <mergeCells count="49">
    <mergeCell ref="A55:G55"/>
    <mergeCell ref="A42:B42"/>
    <mergeCell ref="A43:B43"/>
    <mergeCell ref="A44:B44"/>
    <mergeCell ref="A45:G45"/>
    <mergeCell ref="A46:G46"/>
    <mergeCell ref="A47:F47"/>
    <mergeCell ref="A48:H48"/>
    <mergeCell ref="A49:G49"/>
    <mergeCell ref="A52:F52"/>
    <mergeCell ref="A53:E53"/>
    <mergeCell ref="A54:D54"/>
    <mergeCell ref="A41:B41"/>
    <mergeCell ref="A27:D27"/>
    <mergeCell ref="A28:F28"/>
    <mergeCell ref="A29:E29"/>
    <mergeCell ref="A30:E30"/>
    <mergeCell ref="A31:F31"/>
    <mergeCell ref="A32:D32"/>
    <mergeCell ref="A33:G33"/>
    <mergeCell ref="A35:C35"/>
    <mergeCell ref="A38:E38"/>
    <mergeCell ref="A39:E39"/>
    <mergeCell ref="A40:B40"/>
    <mergeCell ref="A26:F26"/>
    <mergeCell ref="A13:H13"/>
    <mergeCell ref="A14:E14"/>
    <mergeCell ref="A15:G15"/>
    <mergeCell ref="A16:G16"/>
    <mergeCell ref="A17:G17"/>
    <mergeCell ref="A19:D19"/>
    <mergeCell ref="A21:H21"/>
    <mergeCell ref="A22:I22"/>
    <mergeCell ref="A23:E23"/>
    <mergeCell ref="A24:E24"/>
    <mergeCell ref="A25:E25"/>
    <mergeCell ref="K12:L12"/>
    <mergeCell ref="A1:J1"/>
    <mergeCell ref="A3:B3"/>
    <mergeCell ref="A5:D5"/>
    <mergeCell ref="K5:L5"/>
    <mergeCell ref="A6:F6"/>
    <mergeCell ref="A7:E7"/>
    <mergeCell ref="K7:P7"/>
    <mergeCell ref="A8:E8"/>
    <mergeCell ref="A9:H9"/>
    <mergeCell ref="A10:F10"/>
    <mergeCell ref="A11:G11"/>
    <mergeCell ref="A12:F12"/>
  </mergeCells>
  <dataValidations count="11">
    <dataValidation type="list" operator="equal" allowBlank="1" showErrorMessage="1" sqref="K5:L5">
      <formula1>Choix_4</formula1>
    </dataValidation>
    <dataValidation type="list" operator="equal" allowBlank="1" showErrorMessage="1" sqref="K6 K9:K11 K14:K17 K21 K38 K52:K55">
      <formula1>Choix_1</formula1>
    </dataValidation>
    <dataValidation type="list" operator="equal" allowBlank="1" showErrorMessage="1" sqref="K7">
      <formula1>Choix_5</formula1>
    </dataValidation>
    <dataValidation type="list" operator="equal" allowBlank="1" showErrorMessage="1" sqref="K8 K13">
      <formula1>Choix_2</formula1>
    </dataValidation>
    <dataValidation type="list" operator="equal" allowBlank="1" showErrorMessage="1" sqref="K12">
      <formula1>Choix_6</formula1>
    </dataValidation>
    <dataValidation type="list" operator="equal" allowBlank="1" showErrorMessage="1" sqref="K22 K28">
      <formula1>IF('Aide aux élèves'!$P$21="Non","X",Choix_2)</formula1>
    </dataValidation>
    <dataValidation type="list" operator="equal" allowBlank="1" showErrorMessage="1" sqref="K23 K25:K27 K29:K33">
      <formula1>IF('Aide aux élèves'!$P$21="Non","X",Choix_1)</formula1>
    </dataValidation>
    <dataValidation type="list" operator="equal" allowBlank="1" showErrorMessage="1" sqref="K24">
      <formula1>IF('Aide aux élèves'!$P$21="Non","X",Choix_7)</formula1>
    </dataValidation>
    <dataValidation type="list" operator="equal" allowBlank="1" showErrorMessage="1" sqref="K39 K45:K49">
      <formula1>IF('Aide aux élèves'!$P$38="Non","X",Choix_1)</formula1>
    </dataValidation>
    <dataValidation type="list" operator="equal" allowBlank="1" showErrorMessage="1" sqref="K40:K43">
      <formula1>IF('Aide aux élèves'!$P$38="Non","X",Choix_8)</formula1>
    </dataValidation>
    <dataValidation type="list" operator="equal" allowBlank="1" showErrorMessage="1" sqref="K44">
      <formula1>IF('Aide aux élèves'!$P$38="Non","X",Choix_8)</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8"/>
  </sheetPr>
  <dimension ref="A1:L46"/>
  <sheetViews>
    <sheetView zoomScalePageLayoutView="0" workbookViewId="0" topLeftCell="A1">
      <selection activeCell="L4" sqref="L4"/>
    </sheetView>
  </sheetViews>
  <sheetFormatPr defaultColWidth="11.00390625" defaultRowHeight="12.75" customHeight="1"/>
  <cols>
    <col min="1" max="16384" width="11.00390625" style="1" customWidth="1"/>
  </cols>
  <sheetData>
    <row r="1" spans="1:11" ht="23.25">
      <c r="A1" s="95" t="s">
        <v>116</v>
      </c>
      <c r="B1" s="95"/>
      <c r="C1" s="95"/>
      <c r="D1" s="95"/>
      <c r="E1" s="95"/>
      <c r="F1" s="95"/>
      <c r="G1" s="95"/>
      <c r="H1" s="95"/>
      <c r="I1" s="95"/>
      <c r="J1" s="95"/>
      <c r="K1" s="95"/>
    </row>
    <row r="2" spans="1:11" ht="12.75">
      <c r="A2" s="2"/>
      <c r="B2" s="2"/>
      <c r="C2" s="2"/>
      <c r="D2" s="2"/>
      <c r="E2" s="2"/>
      <c r="F2" s="2"/>
      <c r="G2" s="2"/>
      <c r="H2" s="2"/>
      <c r="I2" s="2"/>
      <c r="J2" s="2"/>
      <c r="K2" s="2"/>
    </row>
    <row r="3" spans="1:11" ht="12.75">
      <c r="A3" s="96" t="s">
        <v>117</v>
      </c>
      <c r="B3" s="96"/>
      <c r="C3" s="96"/>
      <c r="D3" s="2"/>
      <c r="E3" s="2"/>
      <c r="F3" s="2"/>
      <c r="G3" s="2"/>
      <c r="H3" s="2"/>
      <c r="I3" s="2"/>
      <c r="J3" s="2"/>
      <c r="K3" s="2"/>
    </row>
    <row r="4" spans="1:11" ht="12.75">
      <c r="A4" s="2"/>
      <c r="B4" s="2"/>
      <c r="C4" s="2"/>
      <c r="D4" s="2"/>
      <c r="E4" s="2"/>
      <c r="F4" s="2"/>
      <c r="G4" s="2"/>
      <c r="H4" s="2"/>
      <c r="I4" s="2"/>
      <c r="J4" s="2"/>
      <c r="K4" s="2"/>
    </row>
    <row r="5" spans="1:12" ht="12.75">
      <c r="A5" s="79" t="s">
        <v>118</v>
      </c>
      <c r="B5" s="79"/>
      <c r="C5" s="79"/>
      <c r="D5" s="79"/>
      <c r="E5" s="79"/>
      <c r="F5" s="79"/>
      <c r="G5" s="79"/>
      <c r="H5" s="79"/>
      <c r="I5" s="2"/>
      <c r="J5" s="2"/>
      <c r="K5" s="2"/>
      <c r="L5" s="18" t="s">
        <v>9</v>
      </c>
    </row>
    <row r="6" spans="1:12" ht="12.75">
      <c r="A6" s="79" t="s">
        <v>119</v>
      </c>
      <c r="B6" s="79"/>
      <c r="C6" s="79"/>
      <c r="D6" s="79"/>
      <c r="E6" s="79"/>
      <c r="F6" s="2"/>
      <c r="G6" s="2"/>
      <c r="H6" s="2"/>
      <c r="I6" s="2"/>
      <c r="J6" s="2"/>
      <c r="K6" s="2"/>
      <c r="L6" s="18" t="s">
        <v>9</v>
      </c>
    </row>
    <row r="7" spans="1:12" ht="12.75">
      <c r="A7" s="79" t="s">
        <v>120</v>
      </c>
      <c r="B7" s="79"/>
      <c r="C7" s="79"/>
      <c r="D7" s="79"/>
      <c r="E7" s="79"/>
      <c r="F7" s="2"/>
      <c r="G7" s="2"/>
      <c r="H7" s="2"/>
      <c r="I7" s="2"/>
      <c r="J7" s="2"/>
      <c r="K7" s="2"/>
      <c r="L7" s="18" t="s">
        <v>9</v>
      </c>
    </row>
    <row r="8" spans="1:12" ht="12.75">
      <c r="A8" s="79" t="s">
        <v>121</v>
      </c>
      <c r="B8" s="79"/>
      <c r="C8" s="79"/>
      <c r="D8" s="79"/>
      <c r="E8" s="79"/>
      <c r="F8" s="79"/>
      <c r="G8" s="2"/>
      <c r="H8" s="2"/>
      <c r="I8" s="2"/>
      <c r="J8" s="2"/>
      <c r="K8" s="2"/>
      <c r="L8" s="18" t="s">
        <v>9</v>
      </c>
    </row>
    <row r="9" spans="1:12" ht="12.75">
      <c r="A9" s="79" t="s">
        <v>122</v>
      </c>
      <c r="B9" s="79"/>
      <c r="C9" s="79"/>
      <c r="D9" s="79"/>
      <c r="E9" s="79"/>
      <c r="F9" s="79"/>
      <c r="G9" s="2"/>
      <c r="H9" s="2"/>
      <c r="I9" s="2"/>
      <c r="J9" s="2"/>
      <c r="K9" s="2"/>
      <c r="L9" s="18" t="s">
        <v>9</v>
      </c>
    </row>
    <row r="10" spans="1:12" ht="12.75">
      <c r="A10" s="79" t="s">
        <v>123</v>
      </c>
      <c r="B10" s="79"/>
      <c r="C10" s="79"/>
      <c r="D10" s="79"/>
      <c r="E10" s="79"/>
      <c r="F10" s="79"/>
      <c r="G10" s="2"/>
      <c r="H10" s="2"/>
      <c r="I10" s="2"/>
      <c r="J10" s="2"/>
      <c r="K10" s="2"/>
      <c r="L10" s="18" t="s">
        <v>9</v>
      </c>
    </row>
    <row r="11" spans="1:12" ht="12.75">
      <c r="A11" s="79" t="s">
        <v>124</v>
      </c>
      <c r="B11" s="79"/>
      <c r="C11" s="79"/>
      <c r="D11" s="79"/>
      <c r="E11" s="79"/>
      <c r="F11" s="79"/>
      <c r="G11" s="79"/>
      <c r="H11" s="2"/>
      <c r="I11" s="2"/>
      <c r="J11" s="2"/>
      <c r="K11" s="2"/>
      <c r="L11" s="18" t="s">
        <v>9</v>
      </c>
    </row>
    <row r="12" spans="1:12" ht="12.75">
      <c r="A12" s="79" t="s">
        <v>125</v>
      </c>
      <c r="B12" s="79"/>
      <c r="C12" s="79"/>
      <c r="D12" s="79"/>
      <c r="E12" s="79"/>
      <c r="F12" s="79"/>
      <c r="G12" s="79"/>
      <c r="H12" s="79"/>
      <c r="I12" s="2"/>
      <c r="J12" s="2"/>
      <c r="K12" s="2"/>
      <c r="L12" s="18" t="s">
        <v>9</v>
      </c>
    </row>
    <row r="13" spans="1:12" ht="12.75">
      <c r="A13" s="79" t="s">
        <v>126</v>
      </c>
      <c r="B13" s="79"/>
      <c r="C13" s="79"/>
      <c r="D13" s="79"/>
      <c r="E13" s="79"/>
      <c r="F13" s="2"/>
      <c r="G13" s="2"/>
      <c r="H13" s="2"/>
      <c r="I13" s="2"/>
      <c r="J13" s="2"/>
      <c r="K13" s="2"/>
      <c r="L13" s="18" t="s">
        <v>9</v>
      </c>
    </row>
    <row r="14" spans="1:12" ht="12.75">
      <c r="A14" s="79" t="s">
        <v>127</v>
      </c>
      <c r="B14" s="79"/>
      <c r="C14" s="79"/>
      <c r="D14" s="79"/>
      <c r="E14" s="79"/>
      <c r="F14" s="79"/>
      <c r="G14" s="79"/>
      <c r="H14" s="2"/>
      <c r="I14" s="2"/>
      <c r="J14" s="2"/>
      <c r="K14" s="2"/>
      <c r="L14" s="18" t="s">
        <v>9</v>
      </c>
    </row>
    <row r="15" spans="1:12" ht="12.75">
      <c r="A15" s="79" t="s">
        <v>128</v>
      </c>
      <c r="B15" s="79"/>
      <c r="C15" s="79"/>
      <c r="D15" s="79"/>
      <c r="E15" s="79"/>
      <c r="F15" s="79"/>
      <c r="G15" s="2"/>
      <c r="H15" s="2"/>
      <c r="I15" s="2"/>
      <c r="J15" s="2"/>
      <c r="K15" s="2"/>
      <c r="L15" s="18" t="s">
        <v>9</v>
      </c>
    </row>
    <row r="16" spans="1:12" ht="12.75">
      <c r="A16" s="79" t="s">
        <v>129</v>
      </c>
      <c r="B16" s="79"/>
      <c r="C16" s="79"/>
      <c r="D16" s="79"/>
      <c r="E16" s="79"/>
      <c r="F16" s="79"/>
      <c r="G16" s="2"/>
      <c r="H16" s="2"/>
      <c r="I16" s="2"/>
      <c r="J16" s="2"/>
      <c r="K16" s="2"/>
      <c r="L16" s="18" t="s">
        <v>9</v>
      </c>
    </row>
    <row r="17" spans="1:12" ht="12.75" customHeight="1">
      <c r="A17" s="79" t="s">
        <v>130</v>
      </c>
      <c r="B17" s="79"/>
      <c r="C17" s="79"/>
      <c r="D17" s="79"/>
      <c r="E17" s="79"/>
      <c r="F17" s="79"/>
      <c r="G17" s="79"/>
      <c r="H17" s="19"/>
      <c r="I17" s="19"/>
      <c r="J17" s="2"/>
      <c r="K17" s="2"/>
      <c r="L17" s="18" t="s">
        <v>9</v>
      </c>
    </row>
    <row r="18" spans="1:12" ht="12.75" customHeight="1">
      <c r="A18" s="79" t="s">
        <v>131</v>
      </c>
      <c r="B18" s="79"/>
      <c r="C18" s="79"/>
      <c r="D18" s="79"/>
      <c r="E18" s="79"/>
      <c r="F18" s="79"/>
      <c r="G18" s="79"/>
      <c r="H18" s="2"/>
      <c r="I18" s="2"/>
      <c r="J18" s="2"/>
      <c r="K18" s="2"/>
      <c r="L18" s="18" t="s">
        <v>9</v>
      </c>
    </row>
    <row r="19" spans="1:12" ht="12.75">
      <c r="A19" s="2"/>
      <c r="B19" s="2"/>
      <c r="C19" s="2"/>
      <c r="D19" s="2"/>
      <c r="E19" s="2"/>
      <c r="F19" s="2"/>
      <c r="G19" s="2"/>
      <c r="H19" s="2"/>
      <c r="I19" s="2"/>
      <c r="J19" s="2"/>
      <c r="K19" s="2"/>
      <c r="L19" s="20"/>
    </row>
    <row r="20" spans="1:12" ht="12.75" customHeight="1">
      <c r="A20" s="97" t="s">
        <v>132</v>
      </c>
      <c r="B20" s="97"/>
      <c r="C20" s="97"/>
      <c r="D20" s="97"/>
      <c r="E20" s="2"/>
      <c r="F20" s="2"/>
      <c r="G20" s="2"/>
      <c r="H20" s="2"/>
      <c r="I20" s="2"/>
      <c r="J20" s="2"/>
      <c r="K20" s="2"/>
      <c r="L20" s="20"/>
    </row>
    <row r="21" spans="1:12" ht="12.75">
      <c r="A21" s="2"/>
      <c r="B21" s="2"/>
      <c r="C21" s="2"/>
      <c r="D21" s="2"/>
      <c r="E21" s="2"/>
      <c r="F21" s="2"/>
      <c r="G21" s="2"/>
      <c r="H21" s="2"/>
      <c r="I21" s="2"/>
      <c r="J21" s="2"/>
      <c r="K21" s="2"/>
      <c r="L21" s="20"/>
    </row>
    <row r="22" spans="1:12" ht="12.75" customHeight="1">
      <c r="A22" s="79" t="s">
        <v>133</v>
      </c>
      <c r="B22" s="79"/>
      <c r="C22" s="79"/>
      <c r="D22" s="79"/>
      <c r="E22" s="79"/>
      <c r="F22" s="79"/>
      <c r="G22" s="2"/>
      <c r="H22" s="2"/>
      <c r="I22" s="2"/>
      <c r="J22" s="2"/>
      <c r="K22" s="2"/>
      <c r="L22" s="21" t="s">
        <v>9</v>
      </c>
    </row>
    <row r="23" spans="1:12" ht="12.75" customHeight="1">
      <c r="A23" s="79" t="s">
        <v>134</v>
      </c>
      <c r="B23" s="79"/>
      <c r="C23" s="79"/>
      <c r="D23" s="79"/>
      <c r="E23" s="79"/>
      <c r="F23" s="79"/>
      <c r="G23" s="79"/>
      <c r="H23" s="79"/>
      <c r="I23" s="2"/>
      <c r="J23" s="2"/>
      <c r="K23" s="2"/>
      <c r="L23" s="21" t="s">
        <v>9</v>
      </c>
    </row>
    <row r="24" spans="1:12" ht="12.75" customHeight="1">
      <c r="A24" s="79" t="s">
        <v>135</v>
      </c>
      <c r="B24" s="79"/>
      <c r="C24" s="79"/>
      <c r="D24" s="79"/>
      <c r="E24" s="79"/>
      <c r="F24" s="79"/>
      <c r="G24" s="79"/>
      <c r="H24" s="79"/>
      <c r="I24" s="79"/>
      <c r="J24" s="79"/>
      <c r="K24" s="2"/>
      <c r="L24" s="21" t="s">
        <v>9</v>
      </c>
    </row>
    <row r="25" spans="1:12" ht="12.75" customHeight="1">
      <c r="A25" s="79" t="s">
        <v>136</v>
      </c>
      <c r="B25" s="79"/>
      <c r="C25" s="79"/>
      <c r="D25" s="79"/>
      <c r="E25" s="79"/>
      <c r="F25" s="79"/>
      <c r="G25" s="79"/>
      <c r="H25" s="79"/>
      <c r="I25" s="79"/>
      <c r="J25" s="79"/>
      <c r="K25" s="2"/>
      <c r="L25" s="21" t="s">
        <v>9</v>
      </c>
    </row>
    <row r="26" spans="1:12" ht="12.75" customHeight="1">
      <c r="A26" s="79" t="s">
        <v>137</v>
      </c>
      <c r="B26" s="79"/>
      <c r="C26" s="79"/>
      <c r="D26" s="79"/>
      <c r="E26" s="79"/>
      <c r="F26" s="79"/>
      <c r="G26" s="79"/>
      <c r="H26" s="79"/>
      <c r="I26" s="79"/>
      <c r="J26" s="79"/>
      <c r="K26" s="79"/>
      <c r="L26" s="21" t="s">
        <v>9</v>
      </c>
    </row>
    <row r="27" spans="1:12" ht="12.75" customHeight="1">
      <c r="A27" s="79" t="s">
        <v>138</v>
      </c>
      <c r="B27" s="79"/>
      <c r="C27" s="79"/>
      <c r="D27" s="79"/>
      <c r="E27" s="79"/>
      <c r="F27" s="79"/>
      <c r="G27" s="79"/>
      <c r="H27" s="79"/>
      <c r="I27" s="79"/>
      <c r="J27" s="2"/>
      <c r="K27" s="2"/>
      <c r="L27" s="21" t="s">
        <v>9</v>
      </c>
    </row>
    <row r="28" spans="1:12" ht="12.75" customHeight="1">
      <c r="A28" s="79" t="s">
        <v>139</v>
      </c>
      <c r="B28" s="79"/>
      <c r="C28" s="79"/>
      <c r="D28" s="79"/>
      <c r="E28" s="79"/>
      <c r="F28" s="79"/>
      <c r="G28" s="79"/>
      <c r="H28" s="79"/>
      <c r="I28" s="79"/>
      <c r="J28" s="2"/>
      <c r="K28" s="2"/>
      <c r="L28" s="21" t="s">
        <v>9</v>
      </c>
    </row>
    <row r="29" spans="1:12" ht="12.75" customHeight="1">
      <c r="A29" s="79" t="s">
        <v>140</v>
      </c>
      <c r="B29" s="79"/>
      <c r="C29" s="79"/>
      <c r="D29" s="79"/>
      <c r="E29" s="79"/>
      <c r="F29" s="79"/>
      <c r="G29" s="79"/>
      <c r="H29" s="79"/>
      <c r="I29" s="79"/>
      <c r="J29" s="2"/>
      <c r="K29" s="2"/>
      <c r="L29" s="21" t="s">
        <v>9</v>
      </c>
    </row>
    <row r="30" spans="1:12" ht="12.75" customHeight="1">
      <c r="A30" s="79" t="s">
        <v>141</v>
      </c>
      <c r="B30" s="79"/>
      <c r="C30" s="79"/>
      <c r="D30" s="79"/>
      <c r="E30" s="79"/>
      <c r="F30" s="79"/>
      <c r="G30" s="2"/>
      <c r="H30" s="2"/>
      <c r="I30" s="2"/>
      <c r="J30" s="2"/>
      <c r="K30" s="2"/>
      <c r="L30" s="21" t="s">
        <v>9</v>
      </c>
    </row>
    <row r="31" spans="1:12" ht="12.75" customHeight="1">
      <c r="A31" s="79" t="s">
        <v>142</v>
      </c>
      <c r="B31" s="79"/>
      <c r="C31" s="79"/>
      <c r="D31" s="79"/>
      <c r="E31" s="79"/>
      <c r="F31" s="79"/>
      <c r="G31" s="79"/>
      <c r="H31" s="79"/>
      <c r="I31" s="2"/>
      <c r="J31" s="2"/>
      <c r="K31" s="2"/>
      <c r="L31" s="21" t="s">
        <v>9</v>
      </c>
    </row>
    <row r="32" spans="1:12" ht="12.75" customHeight="1">
      <c r="A32" s="79" t="s">
        <v>143</v>
      </c>
      <c r="B32" s="79"/>
      <c r="C32" s="79"/>
      <c r="D32" s="79"/>
      <c r="E32" s="79"/>
      <c r="F32" s="79"/>
      <c r="G32" s="79"/>
      <c r="H32" s="79"/>
      <c r="I32" s="79"/>
      <c r="J32" s="2"/>
      <c r="K32" s="2"/>
      <c r="L32" s="21" t="s">
        <v>9</v>
      </c>
    </row>
    <row r="33" spans="1:12" ht="12.75" customHeight="1">
      <c r="A33" s="79" t="s">
        <v>144</v>
      </c>
      <c r="B33" s="79"/>
      <c r="C33" s="79"/>
      <c r="D33" s="79"/>
      <c r="E33" s="79"/>
      <c r="F33" s="79"/>
      <c r="G33" s="79"/>
      <c r="H33" s="79"/>
      <c r="I33" s="79"/>
      <c r="J33" s="2"/>
      <c r="K33" s="2"/>
      <c r="L33" s="21" t="s">
        <v>9</v>
      </c>
    </row>
    <row r="34" spans="1:12" ht="12.75" customHeight="1">
      <c r="A34" s="79" t="s">
        <v>145</v>
      </c>
      <c r="B34" s="79"/>
      <c r="C34" s="79"/>
      <c r="D34" s="79"/>
      <c r="E34" s="79"/>
      <c r="F34" s="2"/>
      <c r="G34" s="2"/>
      <c r="H34" s="2"/>
      <c r="I34" s="2"/>
      <c r="J34" s="2"/>
      <c r="K34" s="2"/>
      <c r="L34" s="21" t="s">
        <v>9</v>
      </c>
    </row>
    <row r="35" spans="1:12" ht="12.75" customHeight="1">
      <c r="A35" s="79" t="s">
        <v>146</v>
      </c>
      <c r="B35" s="79"/>
      <c r="C35" s="79"/>
      <c r="D35" s="79"/>
      <c r="E35" s="79"/>
      <c r="F35" s="79"/>
      <c r="G35" s="79"/>
      <c r="H35" s="2"/>
      <c r="I35" s="2"/>
      <c r="J35" s="2"/>
      <c r="K35" s="2"/>
      <c r="L35" s="21" t="s">
        <v>9</v>
      </c>
    </row>
    <row r="36" spans="1:12" ht="12.75" customHeight="1">
      <c r="A36" s="79" t="s">
        <v>147</v>
      </c>
      <c r="B36" s="79"/>
      <c r="C36" s="79"/>
      <c r="D36" s="79"/>
      <c r="E36" s="79"/>
      <c r="F36" s="79"/>
      <c r="G36" s="79"/>
      <c r="H36" s="79"/>
      <c r="I36" s="2"/>
      <c r="J36" s="2"/>
      <c r="K36" s="2"/>
      <c r="L36" s="21" t="s">
        <v>9</v>
      </c>
    </row>
    <row r="37" spans="1:12" ht="12.75" customHeight="1">
      <c r="A37" s="79" t="s">
        <v>148</v>
      </c>
      <c r="B37" s="79"/>
      <c r="C37" s="79"/>
      <c r="D37" s="79"/>
      <c r="E37" s="79"/>
      <c r="F37" s="79"/>
      <c r="G37" s="79"/>
      <c r="H37" s="79"/>
      <c r="I37" s="79"/>
      <c r="J37" s="2"/>
      <c r="K37" s="2"/>
      <c r="L37" s="21" t="s">
        <v>9</v>
      </c>
    </row>
    <row r="38" spans="1:12" ht="12.75">
      <c r="A38" s="2"/>
      <c r="B38" s="2"/>
      <c r="C38" s="2"/>
      <c r="D38" s="2"/>
      <c r="E38" s="2"/>
      <c r="F38" s="2"/>
      <c r="G38" s="2"/>
      <c r="H38" s="2"/>
      <c r="I38" s="2"/>
      <c r="J38" s="2"/>
      <c r="K38" s="2"/>
      <c r="L38" s="20"/>
    </row>
    <row r="39" spans="1:12" ht="12.75" customHeight="1">
      <c r="A39" s="98" t="s">
        <v>149</v>
      </c>
      <c r="B39" s="98"/>
      <c r="C39" s="98"/>
      <c r="D39" s="98"/>
      <c r="E39" s="98"/>
      <c r="F39" s="2"/>
      <c r="G39" s="2"/>
      <c r="H39" s="2"/>
      <c r="I39" s="2"/>
      <c r="J39" s="2"/>
      <c r="K39" s="2"/>
      <c r="L39" s="20"/>
    </row>
    <row r="40" spans="1:12" ht="12.75">
      <c r="A40" s="2"/>
      <c r="B40" s="2"/>
      <c r="C40" s="2"/>
      <c r="D40" s="2"/>
      <c r="E40" s="2"/>
      <c r="F40" s="2"/>
      <c r="G40" s="2"/>
      <c r="H40" s="2"/>
      <c r="I40" s="2"/>
      <c r="J40" s="2"/>
      <c r="K40" s="2"/>
      <c r="L40" s="20"/>
    </row>
    <row r="41" spans="1:12" ht="12.75" customHeight="1">
      <c r="A41" s="79" t="s">
        <v>150</v>
      </c>
      <c r="B41" s="79"/>
      <c r="C41" s="79"/>
      <c r="D41" s="79"/>
      <c r="E41" s="79"/>
      <c r="F41" s="79"/>
      <c r="G41" s="79"/>
      <c r="H41" s="79"/>
      <c r="I41" s="79"/>
      <c r="J41" s="79"/>
      <c r="K41" s="79"/>
      <c r="L41" s="22" t="s">
        <v>9</v>
      </c>
    </row>
    <row r="42" spans="1:12" ht="12.75" customHeight="1">
      <c r="A42" s="79" t="s">
        <v>151</v>
      </c>
      <c r="B42" s="79"/>
      <c r="C42" s="79"/>
      <c r="D42" s="79"/>
      <c r="E42" s="79"/>
      <c r="F42" s="79"/>
      <c r="G42" s="79"/>
      <c r="H42" s="79"/>
      <c r="I42" s="79"/>
      <c r="J42" s="2"/>
      <c r="K42" s="2"/>
      <c r="L42" s="22" t="s">
        <v>9</v>
      </c>
    </row>
    <row r="43" spans="1:12" ht="12.75" customHeight="1">
      <c r="A43" s="79" t="s">
        <v>152</v>
      </c>
      <c r="B43" s="79"/>
      <c r="C43" s="79"/>
      <c r="D43" s="79"/>
      <c r="E43" s="79"/>
      <c r="F43" s="79"/>
      <c r="G43" s="79"/>
      <c r="H43" s="79"/>
      <c r="I43" s="79"/>
      <c r="J43" s="2"/>
      <c r="K43" s="2"/>
      <c r="L43" s="22" t="s">
        <v>9</v>
      </c>
    </row>
    <row r="44" spans="1:12" ht="12.75">
      <c r="A44" s="79" t="s">
        <v>153</v>
      </c>
      <c r="B44" s="79"/>
      <c r="C44" s="79"/>
      <c r="D44" s="79"/>
      <c r="E44" s="79"/>
      <c r="F44" s="79"/>
      <c r="G44" s="79"/>
      <c r="H44" s="19"/>
      <c r="I44" s="19"/>
      <c r="J44" s="2"/>
      <c r="K44" s="2"/>
      <c r="L44" s="22" t="s">
        <v>9</v>
      </c>
    </row>
    <row r="45" spans="1:12" ht="12.75" customHeight="1">
      <c r="A45" s="79" t="s">
        <v>154</v>
      </c>
      <c r="B45" s="79"/>
      <c r="C45" s="79"/>
      <c r="D45" s="79"/>
      <c r="E45" s="79"/>
      <c r="F45" s="79"/>
      <c r="G45" s="79"/>
      <c r="H45" s="79"/>
      <c r="I45" s="19"/>
      <c r="J45" s="2"/>
      <c r="K45" s="2"/>
      <c r="L45" s="22" t="s">
        <v>9</v>
      </c>
    </row>
    <row r="46" spans="1:12" ht="12.75" customHeight="1">
      <c r="A46" s="79" t="s">
        <v>155</v>
      </c>
      <c r="B46" s="79"/>
      <c r="C46" s="79"/>
      <c r="D46" s="79"/>
      <c r="E46" s="79"/>
      <c r="F46" s="79"/>
      <c r="G46" s="79"/>
      <c r="H46" s="79"/>
      <c r="I46" s="79"/>
      <c r="J46" s="2"/>
      <c r="K46" s="2"/>
      <c r="L46" s="22" t="s">
        <v>9</v>
      </c>
    </row>
  </sheetData>
  <sheetProtection/>
  <mergeCells count="40">
    <mergeCell ref="A43:I43"/>
    <mergeCell ref="A44:G44"/>
    <mergeCell ref="A45:H45"/>
    <mergeCell ref="A46:I46"/>
    <mergeCell ref="A35:G35"/>
    <mergeCell ref="A36:H36"/>
    <mergeCell ref="A37:I37"/>
    <mergeCell ref="A39:E39"/>
    <mergeCell ref="A41:K41"/>
    <mergeCell ref="A42:I42"/>
    <mergeCell ref="A34:E34"/>
    <mergeCell ref="A23:H23"/>
    <mergeCell ref="A24:J24"/>
    <mergeCell ref="A25:J25"/>
    <mergeCell ref="A26:K26"/>
    <mergeCell ref="A27:I27"/>
    <mergeCell ref="A28:I28"/>
    <mergeCell ref="A29:I29"/>
    <mergeCell ref="A30:F30"/>
    <mergeCell ref="A31:H31"/>
    <mergeCell ref="A32:I32"/>
    <mergeCell ref="A33:I33"/>
    <mergeCell ref="A22:F22"/>
    <mergeCell ref="A9:F9"/>
    <mergeCell ref="A10:F10"/>
    <mergeCell ref="A11:G11"/>
    <mergeCell ref="A12:H12"/>
    <mergeCell ref="A13:E13"/>
    <mergeCell ref="A14:G14"/>
    <mergeCell ref="A15:F15"/>
    <mergeCell ref="A16:F16"/>
    <mergeCell ref="A17:G17"/>
    <mergeCell ref="A18:G18"/>
    <mergeCell ref="A20:D20"/>
    <mergeCell ref="A8:F8"/>
    <mergeCell ref="A1:K1"/>
    <mergeCell ref="A3:C3"/>
    <mergeCell ref="A5:H5"/>
    <mergeCell ref="A6:E6"/>
    <mergeCell ref="A7:E7"/>
  </mergeCells>
  <dataValidations count="4">
    <dataValidation type="list" operator="equal" allowBlank="1" showErrorMessage="1" sqref="L5:L16 L18 L22 L24:L28 L30:L37 L41:L46">
      <formula1>Choix_1</formula1>
    </dataValidation>
    <dataValidation type="list" operator="equal" allowBlank="1" showErrorMessage="1" sqref="L17">
      <formula1>Choix_26</formula1>
    </dataValidation>
    <dataValidation type="list" operator="equal" allowBlank="1" showErrorMessage="1" sqref="L23">
      <formula1>Choix_12</formula1>
    </dataValidation>
    <dataValidation type="list" operator="equal" allowBlank="1" showErrorMessage="1" sqref="L29">
      <formula1>IF(Évaluation!$L$28="Non","X",Choix_1)</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0"/>
  </sheetPr>
  <dimension ref="A1:L51"/>
  <sheetViews>
    <sheetView zoomScalePageLayoutView="0" workbookViewId="0" topLeftCell="A1">
      <selection activeCell="A11" sqref="A11:G11"/>
    </sheetView>
  </sheetViews>
  <sheetFormatPr defaultColWidth="11.00390625" defaultRowHeight="12.75" customHeight="1"/>
  <cols>
    <col min="1" max="16384" width="11.00390625" style="1" customWidth="1"/>
  </cols>
  <sheetData>
    <row r="1" spans="1:10" ht="23.25">
      <c r="A1" s="99" t="s">
        <v>156</v>
      </c>
      <c r="B1" s="99"/>
      <c r="C1" s="99"/>
      <c r="D1" s="99"/>
      <c r="E1" s="99"/>
      <c r="F1" s="99"/>
      <c r="G1" s="99"/>
      <c r="H1" s="99"/>
      <c r="I1" s="99"/>
      <c r="J1" s="99"/>
    </row>
    <row r="2" spans="1:10" ht="12.75">
      <c r="A2" s="2"/>
      <c r="B2" s="2"/>
      <c r="C2" s="2"/>
      <c r="D2" s="2"/>
      <c r="E2" s="2"/>
      <c r="F2" s="2"/>
      <c r="G2" s="2"/>
      <c r="H2" s="2"/>
      <c r="I2" s="2"/>
      <c r="J2" s="2"/>
    </row>
    <row r="3" spans="1:10" ht="12.75">
      <c r="A3" s="100" t="s">
        <v>157</v>
      </c>
      <c r="B3" s="100"/>
      <c r="C3" s="2"/>
      <c r="D3" s="2"/>
      <c r="E3" s="2"/>
      <c r="F3" s="2"/>
      <c r="G3" s="2"/>
      <c r="H3" s="2"/>
      <c r="I3" s="2"/>
      <c r="J3" s="2"/>
    </row>
    <row r="4" spans="1:10" ht="12.75">
      <c r="A4" s="2"/>
      <c r="B4" s="2"/>
      <c r="C4" s="2"/>
      <c r="D4" s="2"/>
      <c r="E4" s="2"/>
      <c r="F4" s="2"/>
      <c r="G4" s="2"/>
      <c r="H4" s="2"/>
      <c r="I4" s="2"/>
      <c r="J4" s="2"/>
    </row>
    <row r="5" spans="1:11" ht="12.75">
      <c r="A5" s="79" t="s">
        <v>158</v>
      </c>
      <c r="B5" s="79"/>
      <c r="C5" s="79"/>
      <c r="D5" s="79"/>
      <c r="E5" s="79"/>
      <c r="F5" s="79"/>
      <c r="G5" s="2"/>
      <c r="H5" s="2"/>
      <c r="I5" s="2"/>
      <c r="J5" s="2"/>
      <c r="K5" s="23" t="s">
        <v>9</v>
      </c>
    </row>
    <row r="6" spans="1:11" ht="12.75">
      <c r="A6" s="79" t="s">
        <v>159</v>
      </c>
      <c r="B6" s="79"/>
      <c r="C6" s="79"/>
      <c r="D6" s="79"/>
      <c r="E6" s="79"/>
      <c r="F6" s="79"/>
      <c r="G6" s="2"/>
      <c r="H6" s="2"/>
      <c r="I6" s="2"/>
      <c r="J6" s="2"/>
      <c r="K6" s="23" t="s">
        <v>9</v>
      </c>
    </row>
    <row r="7" spans="1:11" ht="12.75">
      <c r="A7" s="79" t="s">
        <v>160</v>
      </c>
      <c r="B7" s="79"/>
      <c r="C7" s="79"/>
      <c r="D7" s="79"/>
      <c r="E7" s="79"/>
      <c r="F7" s="79"/>
      <c r="G7" s="5"/>
      <c r="H7" s="2"/>
      <c r="I7" s="2"/>
      <c r="J7" s="2"/>
      <c r="K7" s="23" t="s">
        <v>9</v>
      </c>
    </row>
    <row r="8" spans="1:11" ht="12.75">
      <c r="A8" s="79" t="s">
        <v>161</v>
      </c>
      <c r="B8" s="79"/>
      <c r="C8" s="79"/>
      <c r="D8" s="79"/>
      <c r="E8" s="79"/>
      <c r="F8" s="79"/>
      <c r="G8" s="79"/>
      <c r="H8" s="79"/>
      <c r="I8" s="2"/>
      <c r="J8" s="2"/>
      <c r="K8" s="24" t="s">
        <v>9</v>
      </c>
    </row>
    <row r="9" spans="1:12" ht="12.75">
      <c r="A9" s="79" t="s">
        <v>162</v>
      </c>
      <c r="B9" s="79"/>
      <c r="C9" s="79"/>
      <c r="D9" s="79"/>
      <c r="E9" s="79"/>
      <c r="F9" s="79"/>
      <c r="G9" s="79"/>
      <c r="H9" s="2"/>
      <c r="I9" s="2"/>
      <c r="J9" s="2"/>
      <c r="K9" s="101" t="s">
        <v>9</v>
      </c>
      <c r="L9" s="101"/>
    </row>
    <row r="10" spans="1:11" ht="12.75">
      <c r="A10" s="79" t="s">
        <v>163</v>
      </c>
      <c r="B10" s="79"/>
      <c r="C10" s="79"/>
      <c r="D10" s="79"/>
      <c r="E10" s="79"/>
      <c r="F10" s="79"/>
      <c r="G10" s="2"/>
      <c r="H10" s="2"/>
      <c r="I10" s="2"/>
      <c r="J10" s="2"/>
      <c r="K10" s="25" t="s">
        <v>9</v>
      </c>
    </row>
    <row r="11" spans="1:11" ht="12.75">
      <c r="A11" s="91" t="s">
        <v>164</v>
      </c>
      <c r="B11" s="79"/>
      <c r="C11" s="79"/>
      <c r="D11" s="79"/>
      <c r="E11" s="79"/>
      <c r="F11" s="79"/>
      <c r="G11" s="79"/>
      <c r="H11" s="2"/>
      <c r="I11" s="2"/>
      <c r="J11" s="2"/>
      <c r="K11" s="23" t="s">
        <v>9</v>
      </c>
    </row>
    <row r="12" spans="1:11" ht="12.75">
      <c r="A12" s="79" t="s">
        <v>165</v>
      </c>
      <c r="B12" s="79"/>
      <c r="C12" s="79"/>
      <c r="D12" s="79"/>
      <c r="E12" s="79"/>
      <c r="F12" s="19"/>
      <c r="G12" s="2"/>
      <c r="H12" s="2"/>
      <c r="I12" s="2"/>
      <c r="J12" s="2"/>
      <c r="K12" s="23" t="s">
        <v>9</v>
      </c>
    </row>
    <row r="13" spans="1:11" ht="12.75">
      <c r="A13" s="79" t="s">
        <v>166</v>
      </c>
      <c r="B13" s="79"/>
      <c r="C13" s="79"/>
      <c r="D13" s="79"/>
      <c r="E13" s="2"/>
      <c r="F13" s="2"/>
      <c r="G13" s="2"/>
      <c r="H13" s="2"/>
      <c r="I13" s="2"/>
      <c r="J13" s="2"/>
      <c r="K13" s="23" t="s">
        <v>9</v>
      </c>
    </row>
    <row r="14" spans="1:11" ht="12.75">
      <c r="A14" s="79" t="s">
        <v>167</v>
      </c>
      <c r="B14" s="79"/>
      <c r="C14" s="79"/>
      <c r="D14" s="79"/>
      <c r="E14" s="79"/>
      <c r="F14" s="79"/>
      <c r="G14" s="2"/>
      <c r="H14" s="2"/>
      <c r="I14" s="2"/>
      <c r="J14" s="2"/>
      <c r="K14" s="23" t="s">
        <v>9</v>
      </c>
    </row>
    <row r="15" spans="1:11" ht="12.75">
      <c r="A15" s="79" t="s">
        <v>168</v>
      </c>
      <c r="B15" s="79"/>
      <c r="C15" s="79"/>
      <c r="D15" s="79"/>
      <c r="E15" s="79"/>
      <c r="F15" s="2"/>
      <c r="G15" s="2"/>
      <c r="H15" s="2"/>
      <c r="I15" s="2"/>
      <c r="J15" s="2"/>
      <c r="K15" s="23" t="s">
        <v>9</v>
      </c>
    </row>
    <row r="16" spans="1:11" ht="12.75">
      <c r="A16" s="79" t="s">
        <v>169</v>
      </c>
      <c r="B16" s="79"/>
      <c r="C16" s="79"/>
      <c r="D16" s="79"/>
      <c r="E16" s="79"/>
      <c r="F16" s="79"/>
      <c r="G16" s="2"/>
      <c r="H16" s="2"/>
      <c r="I16" s="2"/>
      <c r="J16" s="2"/>
      <c r="K16" s="23" t="s">
        <v>9</v>
      </c>
    </row>
    <row r="17" spans="1:11" ht="12.75" customHeight="1">
      <c r="A17" s="79" t="s">
        <v>170</v>
      </c>
      <c r="B17" s="79"/>
      <c r="C17" s="79"/>
      <c r="D17" s="79"/>
      <c r="E17" s="79"/>
      <c r="F17" s="79"/>
      <c r="G17" s="2"/>
      <c r="H17" s="2"/>
      <c r="I17" s="2"/>
      <c r="J17" s="2"/>
      <c r="K17" s="23" t="s">
        <v>9</v>
      </c>
    </row>
    <row r="18" spans="1:11" ht="12.75" customHeight="1">
      <c r="A18" s="79" t="s">
        <v>171</v>
      </c>
      <c r="B18" s="79"/>
      <c r="C18" s="79"/>
      <c r="D18" s="79"/>
      <c r="E18" s="79"/>
      <c r="F18" s="79"/>
      <c r="G18" s="2"/>
      <c r="H18" s="2"/>
      <c r="I18" s="2"/>
      <c r="J18" s="2"/>
      <c r="K18" s="23" t="s">
        <v>9</v>
      </c>
    </row>
    <row r="19" spans="1:11" ht="12.75">
      <c r="A19" s="2"/>
      <c r="B19" s="2"/>
      <c r="C19" s="2"/>
      <c r="D19" s="2"/>
      <c r="E19" s="2"/>
      <c r="F19" s="2"/>
      <c r="G19" s="2"/>
      <c r="H19" s="2"/>
      <c r="I19" s="2"/>
      <c r="J19" s="2"/>
      <c r="K19" s="20"/>
    </row>
    <row r="20" spans="1:11" ht="12.75" customHeight="1">
      <c r="A20" s="102" t="s">
        <v>172</v>
      </c>
      <c r="B20" s="102"/>
      <c r="C20" s="102"/>
      <c r="D20" s="2"/>
      <c r="E20" s="2"/>
      <c r="F20" s="2"/>
      <c r="G20" s="2"/>
      <c r="H20" s="2"/>
      <c r="I20" s="2"/>
      <c r="J20" s="2"/>
      <c r="K20" s="20"/>
    </row>
    <row r="21" spans="1:11" ht="12.75">
      <c r="A21" s="2"/>
      <c r="B21" s="2"/>
      <c r="C21" s="2"/>
      <c r="D21" s="2"/>
      <c r="E21" s="2"/>
      <c r="F21" s="2"/>
      <c r="G21" s="2"/>
      <c r="H21" s="2"/>
      <c r="I21" s="2"/>
      <c r="J21" s="2"/>
      <c r="K21" s="20"/>
    </row>
    <row r="22" spans="1:11" ht="12.75" customHeight="1">
      <c r="A22" s="79" t="s">
        <v>173</v>
      </c>
      <c r="B22" s="79"/>
      <c r="C22" s="79"/>
      <c r="D22" s="79"/>
      <c r="E22" s="79"/>
      <c r="F22" s="79"/>
      <c r="G22" s="79"/>
      <c r="H22" s="2"/>
      <c r="I22" s="2"/>
      <c r="J22" s="2"/>
      <c r="K22" s="26" t="s">
        <v>9</v>
      </c>
    </row>
    <row r="23" spans="1:11" ht="12.75" customHeight="1">
      <c r="A23" s="79" t="s">
        <v>174</v>
      </c>
      <c r="B23" s="79"/>
      <c r="C23" s="79"/>
      <c r="D23" s="79"/>
      <c r="E23" s="79"/>
      <c r="F23" s="79"/>
      <c r="G23" s="2"/>
      <c r="H23" s="2"/>
      <c r="I23" s="2"/>
      <c r="J23" s="2"/>
      <c r="K23" s="26" t="s">
        <v>9</v>
      </c>
    </row>
    <row r="24" spans="1:11" ht="12.75" customHeight="1">
      <c r="A24" s="79" t="s">
        <v>175</v>
      </c>
      <c r="B24" s="79"/>
      <c r="C24" s="79"/>
      <c r="D24" s="79"/>
      <c r="E24" s="79"/>
      <c r="F24" s="2"/>
      <c r="G24" s="2"/>
      <c r="H24" s="2"/>
      <c r="I24" s="2"/>
      <c r="J24" s="2"/>
      <c r="K24" s="26" t="s">
        <v>9</v>
      </c>
    </row>
    <row r="25" spans="1:11" ht="12.75" customHeight="1">
      <c r="A25" s="79" t="s">
        <v>176</v>
      </c>
      <c r="B25" s="79"/>
      <c r="C25" s="79"/>
      <c r="D25" s="79"/>
      <c r="E25" s="5"/>
      <c r="F25" s="2"/>
      <c r="G25" s="2"/>
      <c r="H25" s="2"/>
      <c r="I25" s="2"/>
      <c r="J25" s="2"/>
      <c r="K25" s="26" t="s">
        <v>9</v>
      </c>
    </row>
    <row r="26" spans="1:11" ht="12.75" customHeight="1">
      <c r="A26" s="79" t="s">
        <v>177</v>
      </c>
      <c r="B26" s="79"/>
      <c r="C26" s="79"/>
      <c r="D26" s="79"/>
      <c r="E26" s="79"/>
      <c r="F26" s="79"/>
      <c r="G26" s="2"/>
      <c r="H26" s="2"/>
      <c r="I26" s="2"/>
      <c r="J26" s="2"/>
      <c r="K26" s="26" t="s">
        <v>9</v>
      </c>
    </row>
    <row r="27" spans="1:11" ht="12.75" customHeight="1">
      <c r="A27" s="79" t="s">
        <v>178</v>
      </c>
      <c r="B27" s="79"/>
      <c r="C27" s="79"/>
      <c r="D27" s="79"/>
      <c r="E27" s="2"/>
      <c r="F27" s="2"/>
      <c r="G27" s="2"/>
      <c r="H27" s="2"/>
      <c r="I27" s="2"/>
      <c r="J27" s="2"/>
      <c r="K27" s="26" t="s">
        <v>9</v>
      </c>
    </row>
    <row r="28" spans="1:11" ht="12.75" customHeight="1">
      <c r="A28" s="79" t="s">
        <v>179</v>
      </c>
      <c r="B28" s="79"/>
      <c r="C28" s="79"/>
      <c r="D28" s="79"/>
      <c r="E28" s="2"/>
      <c r="F28" s="2"/>
      <c r="G28" s="2"/>
      <c r="H28" s="2"/>
      <c r="I28" s="2"/>
      <c r="J28" s="2"/>
      <c r="K28" s="26" t="s">
        <v>9</v>
      </c>
    </row>
    <row r="29" spans="1:11" ht="12.75" customHeight="1">
      <c r="A29" s="79" t="s">
        <v>180</v>
      </c>
      <c r="B29" s="79"/>
      <c r="C29" s="79"/>
      <c r="D29" s="79"/>
      <c r="E29" s="79"/>
      <c r="F29" s="79"/>
      <c r="G29" s="2"/>
      <c r="H29" s="2"/>
      <c r="I29" s="2"/>
      <c r="J29" s="2"/>
      <c r="K29" s="26" t="s">
        <v>9</v>
      </c>
    </row>
    <row r="30" spans="1:11" ht="12.75" customHeight="1">
      <c r="A30" s="79" t="s">
        <v>181</v>
      </c>
      <c r="B30" s="79"/>
      <c r="C30" s="79"/>
      <c r="D30" s="79"/>
      <c r="E30" s="79"/>
      <c r="F30" s="2"/>
      <c r="G30" s="2"/>
      <c r="H30" s="2"/>
      <c r="I30" s="2"/>
      <c r="J30" s="2"/>
      <c r="K30" s="26" t="s">
        <v>9</v>
      </c>
    </row>
    <row r="31" spans="1:11" ht="12.75" customHeight="1">
      <c r="A31" s="79" t="s">
        <v>182</v>
      </c>
      <c r="B31" s="79"/>
      <c r="C31" s="79"/>
      <c r="D31" s="79"/>
      <c r="E31" s="79"/>
      <c r="F31" s="79"/>
      <c r="G31" s="2"/>
      <c r="H31" s="2"/>
      <c r="I31" s="2"/>
      <c r="J31" s="2"/>
      <c r="K31" s="26" t="s">
        <v>9</v>
      </c>
    </row>
    <row r="32" spans="1:11" ht="12.75" customHeight="1">
      <c r="A32" s="79" t="s">
        <v>183</v>
      </c>
      <c r="B32" s="79"/>
      <c r="C32" s="79"/>
      <c r="D32" s="79"/>
      <c r="E32" s="79"/>
      <c r="F32" s="79"/>
      <c r="G32" s="79"/>
      <c r="H32" s="2"/>
      <c r="I32" s="2"/>
      <c r="J32" s="2"/>
      <c r="K32" s="26" t="s">
        <v>9</v>
      </c>
    </row>
    <row r="33" spans="1:11" ht="12.75" customHeight="1">
      <c r="A33" s="79" t="s">
        <v>184</v>
      </c>
      <c r="B33" s="79"/>
      <c r="C33" s="79"/>
      <c r="D33" s="79"/>
      <c r="E33" s="79"/>
      <c r="F33" s="79"/>
      <c r="G33" s="2"/>
      <c r="H33" s="2"/>
      <c r="I33" s="2"/>
      <c r="J33" s="2"/>
      <c r="K33" s="26" t="s">
        <v>9</v>
      </c>
    </row>
    <row r="34" spans="1:11" ht="12.75" customHeight="1">
      <c r="A34" s="79" t="s">
        <v>185</v>
      </c>
      <c r="B34" s="79"/>
      <c r="C34" s="79"/>
      <c r="D34" s="79"/>
      <c r="E34" s="79"/>
      <c r="F34" s="79"/>
      <c r="G34" s="79"/>
      <c r="H34" s="2"/>
      <c r="I34" s="2"/>
      <c r="J34" s="2"/>
      <c r="K34" s="26" t="s">
        <v>9</v>
      </c>
    </row>
    <row r="35" spans="1:11" ht="12.75">
      <c r="A35" s="2"/>
      <c r="B35" s="2"/>
      <c r="C35" s="2"/>
      <c r="D35" s="2"/>
      <c r="E35" s="2"/>
      <c r="F35" s="2"/>
      <c r="G35" s="2"/>
      <c r="H35" s="2"/>
      <c r="I35" s="2"/>
      <c r="J35" s="2"/>
      <c r="K35" s="20"/>
    </row>
    <row r="36" spans="1:11" ht="12.75" customHeight="1">
      <c r="A36" s="103" t="s">
        <v>186</v>
      </c>
      <c r="B36" s="103"/>
      <c r="C36" s="2"/>
      <c r="D36" s="2"/>
      <c r="E36" s="2"/>
      <c r="F36" s="2"/>
      <c r="G36" s="2"/>
      <c r="H36" s="2"/>
      <c r="I36" s="2"/>
      <c r="J36" s="2"/>
      <c r="K36" s="20"/>
    </row>
    <row r="37" spans="1:11" ht="12.75">
      <c r="A37" s="2"/>
      <c r="B37" s="2"/>
      <c r="C37" s="2"/>
      <c r="D37" s="2"/>
      <c r="E37" s="2"/>
      <c r="F37" s="2"/>
      <c r="G37" s="2"/>
      <c r="H37" s="2"/>
      <c r="I37" s="2"/>
      <c r="J37" s="2"/>
      <c r="K37" s="20"/>
    </row>
    <row r="38" spans="1:11" ht="12.75" customHeight="1">
      <c r="A38" s="79" t="s">
        <v>187</v>
      </c>
      <c r="B38" s="79"/>
      <c r="C38" s="79"/>
      <c r="D38" s="79"/>
      <c r="E38" s="79"/>
      <c r="F38" s="79"/>
      <c r="G38" s="79"/>
      <c r="H38" s="79"/>
      <c r="I38" s="79"/>
      <c r="J38" s="79"/>
      <c r="K38" s="27" t="s">
        <v>9</v>
      </c>
    </row>
    <row r="39" spans="1:11" ht="12.75" customHeight="1">
      <c r="A39" s="79" t="s">
        <v>188</v>
      </c>
      <c r="B39" s="79"/>
      <c r="C39" s="79"/>
      <c r="D39" s="79"/>
      <c r="E39" s="79"/>
      <c r="F39" s="19"/>
      <c r="G39" s="19"/>
      <c r="H39" s="19"/>
      <c r="I39" s="19"/>
      <c r="J39" s="19"/>
      <c r="K39" s="27" t="s">
        <v>9</v>
      </c>
    </row>
    <row r="40" spans="1:11" ht="12.75" customHeight="1">
      <c r="A40" s="79" t="s">
        <v>189</v>
      </c>
      <c r="B40" s="79"/>
      <c r="C40" s="79"/>
      <c r="D40" s="79"/>
      <c r="E40" s="79"/>
      <c r="F40" s="79"/>
      <c r="G40" s="79"/>
      <c r="H40" s="79"/>
      <c r="I40" s="79"/>
      <c r="J40" s="79"/>
      <c r="K40" s="27" t="s">
        <v>9</v>
      </c>
    </row>
    <row r="41" spans="1:11" ht="12.75" customHeight="1">
      <c r="A41" s="79" t="s">
        <v>190</v>
      </c>
      <c r="B41" s="79"/>
      <c r="C41" s="79"/>
      <c r="D41" s="79"/>
      <c r="E41" s="79"/>
      <c r="F41" s="79"/>
      <c r="G41" s="79"/>
      <c r="H41" s="19"/>
      <c r="I41" s="19"/>
      <c r="J41" s="19"/>
      <c r="K41" s="27" t="s">
        <v>9</v>
      </c>
    </row>
    <row r="42" spans="1:11" ht="12.75" customHeight="1">
      <c r="A42" s="79" t="s">
        <v>191</v>
      </c>
      <c r="B42" s="79"/>
      <c r="C42" s="79"/>
      <c r="D42" s="79"/>
      <c r="E42" s="79"/>
      <c r="F42" s="79"/>
      <c r="G42" s="79"/>
      <c r="H42" s="2"/>
      <c r="I42" s="2"/>
      <c r="J42" s="2"/>
      <c r="K42" s="27" t="s">
        <v>9</v>
      </c>
    </row>
    <row r="43" spans="1:11" ht="12.75" customHeight="1">
      <c r="A43" s="79" t="s">
        <v>192</v>
      </c>
      <c r="B43" s="79"/>
      <c r="C43" s="79"/>
      <c r="D43" s="79"/>
      <c r="E43" s="79"/>
      <c r="F43" s="2"/>
      <c r="G43" s="2"/>
      <c r="H43" s="2"/>
      <c r="I43" s="2"/>
      <c r="J43" s="2"/>
      <c r="K43" s="27" t="s">
        <v>9</v>
      </c>
    </row>
    <row r="44" spans="1:11" ht="12.75">
      <c r="A44" s="79" t="s">
        <v>193</v>
      </c>
      <c r="B44" s="79"/>
      <c r="C44" s="79"/>
      <c r="D44" s="79"/>
      <c r="E44" s="79"/>
      <c r="F44" s="79"/>
      <c r="G44" s="2"/>
      <c r="H44" s="2"/>
      <c r="I44" s="2"/>
      <c r="J44" s="2"/>
      <c r="K44" s="27" t="s">
        <v>9</v>
      </c>
    </row>
    <row r="45" spans="1:11" ht="12.75" customHeight="1">
      <c r="A45" s="79" t="s">
        <v>194</v>
      </c>
      <c r="B45" s="79"/>
      <c r="C45" s="79"/>
      <c r="D45" s="79"/>
      <c r="E45" s="79"/>
      <c r="F45" s="5"/>
      <c r="G45" s="2"/>
      <c r="H45" s="2"/>
      <c r="I45" s="2"/>
      <c r="J45" s="2"/>
      <c r="K45" s="27" t="s">
        <v>9</v>
      </c>
    </row>
    <row r="46" spans="1:11" ht="12.75" customHeight="1">
      <c r="A46" s="79" t="s">
        <v>195</v>
      </c>
      <c r="B46" s="79"/>
      <c r="C46" s="79"/>
      <c r="D46" s="79"/>
      <c r="E46" s="79"/>
      <c r="F46" s="79"/>
      <c r="G46" s="79"/>
      <c r="H46" s="79"/>
      <c r="I46" s="2"/>
      <c r="J46" s="2"/>
      <c r="K46" s="27" t="s">
        <v>9</v>
      </c>
    </row>
    <row r="47" spans="1:11" ht="12.75" customHeight="1">
      <c r="A47" s="79" t="s">
        <v>196</v>
      </c>
      <c r="B47" s="79"/>
      <c r="C47" s="79"/>
      <c r="D47" s="79"/>
      <c r="E47" s="79"/>
      <c r="F47" s="79"/>
      <c r="G47" s="79"/>
      <c r="H47" s="79"/>
      <c r="I47" s="2"/>
      <c r="J47" s="2"/>
      <c r="K47" s="27" t="s">
        <v>9</v>
      </c>
    </row>
    <row r="48" spans="1:11" ht="12.75" customHeight="1">
      <c r="A48" s="79" t="s">
        <v>197</v>
      </c>
      <c r="B48" s="79"/>
      <c r="C48" s="79"/>
      <c r="D48" s="79"/>
      <c r="E48" s="79"/>
      <c r="F48" s="79"/>
      <c r="G48" s="2"/>
      <c r="H48" s="2"/>
      <c r="I48" s="2"/>
      <c r="J48" s="2"/>
      <c r="K48" s="27" t="s">
        <v>9</v>
      </c>
    </row>
    <row r="49" spans="1:11" ht="12.75" customHeight="1">
      <c r="A49" s="79" t="s">
        <v>198</v>
      </c>
      <c r="B49" s="79"/>
      <c r="C49" s="79"/>
      <c r="D49" s="79"/>
      <c r="E49" s="19"/>
      <c r="F49" s="19"/>
      <c r="G49" s="2"/>
      <c r="H49" s="2"/>
      <c r="I49" s="2"/>
      <c r="J49" s="2"/>
      <c r="K49" s="27" t="s">
        <v>9</v>
      </c>
    </row>
    <row r="50" spans="1:11" ht="12.75" customHeight="1">
      <c r="A50" s="79" t="s">
        <v>199</v>
      </c>
      <c r="B50" s="79"/>
      <c r="C50" s="79"/>
      <c r="D50" s="79"/>
      <c r="E50" s="2"/>
      <c r="F50" s="2"/>
      <c r="G50" s="2"/>
      <c r="H50" s="2"/>
      <c r="I50" s="2"/>
      <c r="J50" s="2"/>
      <c r="K50" s="27" t="s">
        <v>9</v>
      </c>
    </row>
    <row r="51" spans="1:11" ht="12.75" customHeight="1">
      <c r="A51" s="79" t="s">
        <v>200</v>
      </c>
      <c r="B51" s="79"/>
      <c r="C51" s="79"/>
      <c r="D51" s="79"/>
      <c r="E51" s="79"/>
      <c r="F51" s="79"/>
      <c r="G51" s="79"/>
      <c r="H51" s="79"/>
      <c r="I51" s="2"/>
      <c r="J51" s="2"/>
      <c r="K51" s="27" t="s">
        <v>9</v>
      </c>
    </row>
  </sheetData>
  <sheetProtection/>
  <mergeCells count="46">
    <mergeCell ref="A48:F48"/>
    <mergeCell ref="A49:D49"/>
    <mergeCell ref="A50:D50"/>
    <mergeCell ref="A51:H51"/>
    <mergeCell ref="A42:G42"/>
    <mergeCell ref="A43:E43"/>
    <mergeCell ref="A44:F44"/>
    <mergeCell ref="A45:E45"/>
    <mergeCell ref="A46:H46"/>
    <mergeCell ref="A47:H47"/>
    <mergeCell ref="A41:G41"/>
    <mergeCell ref="A28:D28"/>
    <mergeCell ref="A29:F29"/>
    <mergeCell ref="A30:E30"/>
    <mergeCell ref="A31:F31"/>
    <mergeCell ref="A32:G32"/>
    <mergeCell ref="A33:F33"/>
    <mergeCell ref="A34:G34"/>
    <mergeCell ref="A36:B36"/>
    <mergeCell ref="A38:J38"/>
    <mergeCell ref="A39:E39"/>
    <mergeCell ref="A40:J40"/>
    <mergeCell ref="K9:L9"/>
    <mergeCell ref="A10:F10"/>
    <mergeCell ref="A11:G11"/>
    <mergeCell ref="A12:E12"/>
    <mergeCell ref="A27:D27"/>
    <mergeCell ref="A14:F14"/>
    <mergeCell ref="A15:E15"/>
    <mergeCell ref="A16:F16"/>
    <mergeCell ref="A17:F17"/>
    <mergeCell ref="A18:F18"/>
    <mergeCell ref="A20:C20"/>
    <mergeCell ref="A22:G22"/>
    <mergeCell ref="A23:F23"/>
    <mergeCell ref="A24:E24"/>
    <mergeCell ref="A25:D25"/>
    <mergeCell ref="A26:F26"/>
    <mergeCell ref="A13:D13"/>
    <mergeCell ref="A1:J1"/>
    <mergeCell ref="A3:B3"/>
    <mergeCell ref="A5:F5"/>
    <mergeCell ref="A6:F6"/>
    <mergeCell ref="A7:F7"/>
    <mergeCell ref="A8:H8"/>
    <mergeCell ref="A9:G9"/>
  </mergeCells>
  <dataValidations count="6">
    <dataValidation type="list" operator="equal" allowBlank="1" showErrorMessage="1" sqref="K5:K7 K10:K18 K22:K24 K26:K34 K38:K44 K46:K49 K51">
      <formula1>Choix_1</formula1>
    </dataValidation>
    <dataValidation type="list" operator="equal" allowBlank="1" showErrorMessage="1" sqref="K8">
      <formula1>IF('Climat scolaire'!$K$7="Non","X",Choix_1)</formula1>
    </dataValidation>
    <dataValidation type="list" operator="equal" allowBlank="1" showErrorMessage="1" sqref="K9:L9">
      <formula1>IF('Climat scolaire'!$K$7="Non","X",Choix_27)</formula1>
    </dataValidation>
    <dataValidation type="list" operator="equal" allowBlank="1" showErrorMessage="1" sqref="K25">
      <formula1>IF('Climat scolaire'!$K$24="Non","X",Choix_1)</formula1>
    </dataValidation>
    <dataValidation type="list" operator="equal" allowBlank="1" showErrorMessage="1" sqref="K45">
      <formula1>IF('Climat scolaire'!$K$44="Non","X",Choix_1)</formula1>
    </dataValidation>
    <dataValidation type="list" operator="equal" allowBlank="1" showErrorMessage="1" sqref="K50">
      <formula1>IF('Climat scolaire'!$K$49="Non","X",Choix_1)</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63"/>
  </sheetPr>
  <dimension ref="A1:M52"/>
  <sheetViews>
    <sheetView zoomScalePageLayoutView="0" workbookViewId="0" topLeftCell="A1">
      <selection activeCell="J4" sqref="J4"/>
    </sheetView>
  </sheetViews>
  <sheetFormatPr defaultColWidth="11.00390625" defaultRowHeight="12.75"/>
  <cols>
    <col min="1" max="16384" width="11.00390625" style="1" customWidth="1"/>
  </cols>
  <sheetData>
    <row r="1" spans="1:9" ht="23.25">
      <c r="A1" s="104" t="s">
        <v>201</v>
      </c>
      <c r="B1" s="104"/>
      <c r="C1" s="104"/>
      <c r="D1" s="104"/>
      <c r="E1" s="104"/>
      <c r="F1" s="104"/>
      <c r="G1" s="104"/>
      <c r="H1" s="104"/>
      <c r="I1" s="104"/>
    </row>
    <row r="2" spans="1:9" ht="12.75">
      <c r="A2" s="2"/>
      <c r="B2" s="2"/>
      <c r="C2" s="2"/>
      <c r="D2" s="2"/>
      <c r="E2" s="2"/>
      <c r="F2" s="2"/>
      <c r="G2" s="2"/>
      <c r="H2" s="2"/>
      <c r="I2" s="2"/>
    </row>
    <row r="3" spans="1:9" ht="12.75">
      <c r="A3" s="105" t="s">
        <v>202</v>
      </c>
      <c r="B3" s="105"/>
      <c r="C3" s="105"/>
      <c r="D3" s="2"/>
      <c r="E3" s="2"/>
      <c r="F3" s="2"/>
      <c r="G3" s="2"/>
      <c r="H3" s="2"/>
      <c r="I3" s="2"/>
    </row>
    <row r="4" spans="1:9" ht="12.75">
      <c r="A4" s="2"/>
      <c r="B4" s="2"/>
      <c r="C4" s="2"/>
      <c r="D4" s="2"/>
      <c r="E4" s="2"/>
      <c r="F4" s="2"/>
      <c r="G4" s="2"/>
      <c r="H4" s="2"/>
      <c r="I4" s="2"/>
    </row>
    <row r="5" spans="1:11" ht="12.75">
      <c r="A5" s="79" t="s">
        <v>203</v>
      </c>
      <c r="B5" s="79"/>
      <c r="C5" s="79"/>
      <c r="D5" s="79"/>
      <c r="E5" s="79"/>
      <c r="F5" s="19"/>
      <c r="G5" s="19"/>
      <c r="H5" s="19"/>
      <c r="I5" s="19"/>
      <c r="J5" s="28" t="s">
        <v>9</v>
      </c>
      <c r="K5" s="20"/>
    </row>
    <row r="6" spans="1:11" ht="12.75">
      <c r="A6" s="79" t="s">
        <v>204</v>
      </c>
      <c r="B6" s="79"/>
      <c r="C6" s="79"/>
      <c r="D6" s="79"/>
      <c r="E6" s="79"/>
      <c r="F6" s="79"/>
      <c r="G6" s="2"/>
      <c r="H6" s="2"/>
      <c r="I6" s="2"/>
      <c r="J6" s="28" t="s">
        <v>9</v>
      </c>
      <c r="K6" s="20"/>
    </row>
    <row r="7" spans="1:11" ht="12.75">
      <c r="A7" s="79" t="s">
        <v>205</v>
      </c>
      <c r="B7" s="79"/>
      <c r="C7" s="79"/>
      <c r="D7" s="79"/>
      <c r="E7" s="79"/>
      <c r="F7" s="79"/>
      <c r="G7" s="79"/>
      <c r="H7" s="79"/>
      <c r="I7" s="2"/>
      <c r="J7" s="28" t="s">
        <v>9</v>
      </c>
      <c r="K7" s="20"/>
    </row>
    <row r="8" spans="1:11" ht="12.75">
      <c r="A8" s="79" t="s">
        <v>206</v>
      </c>
      <c r="B8" s="79"/>
      <c r="C8" s="79"/>
      <c r="D8" s="79"/>
      <c r="E8" s="79"/>
      <c r="F8" s="79"/>
      <c r="G8" s="2"/>
      <c r="H8" s="2"/>
      <c r="I8" s="2"/>
      <c r="J8" s="28" t="s">
        <v>9</v>
      </c>
      <c r="K8" s="20"/>
    </row>
    <row r="9" spans="1:11" ht="12.75">
      <c r="A9" s="79" t="s">
        <v>207</v>
      </c>
      <c r="B9" s="79"/>
      <c r="C9" s="79"/>
      <c r="D9" s="79"/>
      <c r="E9" s="79"/>
      <c r="F9" s="79"/>
      <c r="G9" s="2"/>
      <c r="H9" s="2"/>
      <c r="I9" s="2"/>
      <c r="J9" s="29" t="s">
        <v>9</v>
      </c>
      <c r="K9" s="20"/>
    </row>
    <row r="10" spans="1:13" ht="12.75">
      <c r="A10" s="79" t="s">
        <v>208</v>
      </c>
      <c r="B10" s="79"/>
      <c r="C10" s="79"/>
      <c r="D10" s="79"/>
      <c r="E10" s="79"/>
      <c r="F10" s="79"/>
      <c r="G10" s="79"/>
      <c r="H10" s="79"/>
      <c r="I10" s="79"/>
      <c r="J10" s="106" t="s">
        <v>9</v>
      </c>
      <c r="K10" s="106"/>
      <c r="L10" s="30"/>
      <c r="M10" s="30"/>
    </row>
    <row r="11" spans="1:11" ht="12.75">
      <c r="A11" s="79" t="s">
        <v>209</v>
      </c>
      <c r="B11" s="79"/>
      <c r="C11" s="79"/>
      <c r="D11" s="79"/>
      <c r="E11" s="79"/>
      <c r="F11" s="79"/>
      <c r="G11" s="79"/>
      <c r="H11" s="79"/>
      <c r="I11" s="2"/>
      <c r="J11" s="31" t="s">
        <v>9</v>
      </c>
      <c r="K11" s="20"/>
    </row>
    <row r="12" spans="1:11" ht="12.75">
      <c r="A12" s="79" t="s">
        <v>210</v>
      </c>
      <c r="B12" s="79"/>
      <c r="C12" s="79"/>
      <c r="D12" s="79"/>
      <c r="E12" s="79"/>
      <c r="F12" s="19"/>
      <c r="G12" s="19"/>
      <c r="H12" s="19"/>
      <c r="I12" s="2"/>
      <c r="J12" s="29" t="s">
        <v>9</v>
      </c>
      <c r="K12" s="20"/>
    </row>
    <row r="13" spans="1:11" ht="12.75">
      <c r="A13" s="79" t="s">
        <v>211</v>
      </c>
      <c r="B13" s="79"/>
      <c r="C13" s="79"/>
      <c r="D13" s="79"/>
      <c r="E13" s="79"/>
      <c r="F13" s="79"/>
      <c r="G13" s="19"/>
      <c r="H13" s="19"/>
      <c r="I13" s="19"/>
      <c r="J13" s="106" t="s">
        <v>9</v>
      </c>
      <c r="K13" s="106"/>
    </row>
    <row r="14" spans="1:11" ht="12.75">
      <c r="A14" s="79" t="s">
        <v>212</v>
      </c>
      <c r="B14" s="79"/>
      <c r="C14" s="79"/>
      <c r="D14" s="79"/>
      <c r="E14" s="79"/>
      <c r="F14" s="79"/>
      <c r="G14" s="2"/>
      <c r="H14" s="2"/>
      <c r="I14" s="2"/>
      <c r="J14" s="29" t="s">
        <v>9</v>
      </c>
      <c r="K14" s="20"/>
    </row>
    <row r="15" spans="1:11" ht="12.75">
      <c r="A15" s="79" t="s">
        <v>213</v>
      </c>
      <c r="B15" s="79"/>
      <c r="C15" s="79"/>
      <c r="D15" s="79"/>
      <c r="E15" s="79"/>
      <c r="F15" s="79"/>
      <c r="G15" s="79"/>
      <c r="H15" s="19"/>
      <c r="I15" s="19"/>
      <c r="J15" s="106" t="s">
        <v>9</v>
      </c>
      <c r="K15" s="106"/>
    </row>
    <row r="16" spans="1:11" ht="12.75">
      <c r="A16" s="79" t="s">
        <v>214</v>
      </c>
      <c r="B16" s="79"/>
      <c r="C16" s="79"/>
      <c r="D16" s="79"/>
      <c r="E16" s="79"/>
      <c r="F16" s="79"/>
      <c r="G16" s="79"/>
      <c r="H16" s="2"/>
      <c r="I16" s="2"/>
      <c r="J16" s="28" t="s">
        <v>9</v>
      </c>
      <c r="K16" s="20"/>
    </row>
    <row r="17" spans="1:11" ht="12.75" customHeight="1">
      <c r="A17" s="79" t="s">
        <v>215</v>
      </c>
      <c r="B17" s="79"/>
      <c r="C17" s="79"/>
      <c r="D17" s="79"/>
      <c r="E17" s="79"/>
      <c r="F17" s="79"/>
      <c r="G17" s="79"/>
      <c r="H17" s="2"/>
      <c r="I17" s="2"/>
      <c r="J17" s="28" t="s">
        <v>9</v>
      </c>
      <c r="K17" s="20"/>
    </row>
    <row r="18" spans="1:11" ht="12.75" customHeight="1">
      <c r="A18" s="79" t="s">
        <v>216</v>
      </c>
      <c r="B18" s="79"/>
      <c r="C18" s="79"/>
      <c r="D18" s="79"/>
      <c r="E18" s="79"/>
      <c r="F18" s="2"/>
      <c r="G18" s="2"/>
      <c r="H18" s="2"/>
      <c r="I18" s="2"/>
      <c r="J18" s="28" t="s">
        <v>9</v>
      </c>
      <c r="K18" s="20"/>
    </row>
    <row r="19" spans="1:11" ht="12.75">
      <c r="A19" s="2"/>
      <c r="B19" s="2"/>
      <c r="C19" s="2"/>
      <c r="D19" s="2"/>
      <c r="E19" s="2"/>
      <c r="F19" s="2"/>
      <c r="G19" s="2"/>
      <c r="H19" s="2"/>
      <c r="I19" s="2"/>
      <c r="J19" s="20"/>
      <c r="K19" s="20"/>
    </row>
    <row r="20" spans="1:11" ht="12.75" customHeight="1">
      <c r="A20" s="107" t="s">
        <v>217</v>
      </c>
      <c r="B20" s="107"/>
      <c r="C20" s="107"/>
      <c r="D20" s="107"/>
      <c r="E20" s="107"/>
      <c r="F20" s="2"/>
      <c r="G20" s="2"/>
      <c r="H20" s="2"/>
      <c r="I20" s="2"/>
      <c r="J20" s="20"/>
      <c r="K20" s="20"/>
    </row>
    <row r="21" spans="1:11" ht="12.75">
      <c r="A21" s="2"/>
      <c r="B21" s="2"/>
      <c r="C21" s="2"/>
      <c r="D21" s="2"/>
      <c r="E21" s="2"/>
      <c r="F21" s="2"/>
      <c r="G21" s="2"/>
      <c r="H21" s="2"/>
      <c r="I21" s="2"/>
      <c r="J21" s="20"/>
      <c r="K21" s="20"/>
    </row>
    <row r="22" spans="1:11" ht="12.75" customHeight="1">
      <c r="A22" s="79" t="s">
        <v>218</v>
      </c>
      <c r="B22" s="79"/>
      <c r="C22" s="79"/>
      <c r="D22" s="79"/>
      <c r="E22" s="79"/>
      <c r="F22" s="79"/>
      <c r="G22" s="2"/>
      <c r="H22" s="2"/>
      <c r="I22" s="2"/>
      <c r="J22" s="32" t="s">
        <v>9</v>
      </c>
      <c r="K22" s="20"/>
    </row>
    <row r="23" spans="1:11" ht="12.75" customHeight="1">
      <c r="A23" s="79" t="s">
        <v>219</v>
      </c>
      <c r="B23" s="79"/>
      <c r="C23" s="79"/>
      <c r="D23" s="79"/>
      <c r="E23" s="79"/>
      <c r="F23" s="2"/>
      <c r="G23" s="2"/>
      <c r="H23" s="2"/>
      <c r="I23" s="2"/>
      <c r="J23" s="32" t="s">
        <v>9</v>
      </c>
      <c r="K23" s="20"/>
    </row>
    <row r="24" spans="1:11" ht="12.75" customHeight="1">
      <c r="A24" s="79" t="s">
        <v>220</v>
      </c>
      <c r="B24" s="79"/>
      <c r="C24" s="79"/>
      <c r="D24" s="79"/>
      <c r="E24" s="19"/>
      <c r="F24" s="19"/>
      <c r="G24" s="19"/>
      <c r="H24" s="2"/>
      <c r="I24" s="2"/>
      <c r="J24" s="32" t="s">
        <v>9</v>
      </c>
      <c r="K24" s="20"/>
    </row>
    <row r="25" spans="1:11" ht="12.75" customHeight="1">
      <c r="A25" s="79" t="s">
        <v>221</v>
      </c>
      <c r="B25" s="79"/>
      <c r="C25" s="79"/>
      <c r="D25" s="79"/>
      <c r="E25" s="79"/>
      <c r="F25" s="79"/>
      <c r="G25" s="79"/>
      <c r="H25" s="2"/>
      <c r="I25" s="2"/>
      <c r="J25" s="32" t="s">
        <v>9</v>
      </c>
      <c r="K25" s="20"/>
    </row>
    <row r="26" spans="1:11" ht="12.75" customHeight="1">
      <c r="A26" s="79" t="s">
        <v>222</v>
      </c>
      <c r="B26" s="79"/>
      <c r="C26" s="79"/>
      <c r="D26" s="79"/>
      <c r="E26" s="79"/>
      <c r="F26" s="79"/>
      <c r="G26" s="2"/>
      <c r="H26" s="2"/>
      <c r="I26" s="2"/>
      <c r="J26" s="32" t="s">
        <v>9</v>
      </c>
      <c r="K26" s="20"/>
    </row>
    <row r="27" spans="1:11" ht="12.75" customHeight="1">
      <c r="A27" s="79" t="s">
        <v>223</v>
      </c>
      <c r="B27" s="79"/>
      <c r="C27" s="79"/>
      <c r="D27" s="79"/>
      <c r="E27" s="79"/>
      <c r="F27" s="79"/>
      <c r="G27" s="2"/>
      <c r="H27" s="2"/>
      <c r="I27" s="2"/>
      <c r="J27" s="32" t="s">
        <v>9</v>
      </c>
      <c r="K27" s="20"/>
    </row>
    <row r="28" spans="1:11" ht="12.75" customHeight="1">
      <c r="A28" s="79" t="s">
        <v>224</v>
      </c>
      <c r="B28" s="79"/>
      <c r="C28" s="79"/>
      <c r="D28" s="79"/>
      <c r="E28" s="79"/>
      <c r="F28" s="79"/>
      <c r="G28" s="2"/>
      <c r="H28" s="2"/>
      <c r="I28" s="2"/>
      <c r="J28" s="20"/>
      <c r="K28" s="20"/>
    </row>
    <row r="29" spans="1:11" ht="12.75">
      <c r="A29" s="19" t="s">
        <v>225</v>
      </c>
      <c r="B29" s="2"/>
      <c r="C29" s="2"/>
      <c r="D29" s="2"/>
      <c r="E29" s="2"/>
      <c r="F29" s="2"/>
      <c r="G29" s="2"/>
      <c r="H29" s="2"/>
      <c r="I29" s="2"/>
      <c r="J29" s="108" t="s">
        <v>9</v>
      </c>
      <c r="K29" s="108"/>
    </row>
    <row r="30" spans="1:11" ht="12.75" customHeight="1">
      <c r="A30" s="79" t="s">
        <v>226</v>
      </c>
      <c r="B30" s="79"/>
      <c r="C30" s="2"/>
      <c r="D30" s="2"/>
      <c r="E30" s="2"/>
      <c r="F30" s="2"/>
      <c r="G30" s="2"/>
      <c r="H30" s="2"/>
      <c r="I30" s="2"/>
      <c r="J30" s="33" t="s">
        <v>9</v>
      </c>
      <c r="K30" s="20"/>
    </row>
    <row r="31" spans="1:11" ht="12.75" customHeight="1">
      <c r="A31" s="79" t="s">
        <v>227</v>
      </c>
      <c r="B31" s="79"/>
      <c r="C31" s="2"/>
      <c r="D31" s="2"/>
      <c r="E31" s="2"/>
      <c r="F31" s="2"/>
      <c r="G31" s="2"/>
      <c r="H31" s="2"/>
      <c r="I31" s="2"/>
      <c r="J31" s="32" t="s">
        <v>9</v>
      </c>
      <c r="K31" s="20"/>
    </row>
    <row r="32" spans="1:11" ht="12.75" customHeight="1">
      <c r="A32" s="79" t="s">
        <v>228</v>
      </c>
      <c r="B32" s="79"/>
      <c r="C32" s="79"/>
      <c r="D32" s="79"/>
      <c r="E32" s="79"/>
      <c r="F32" s="79"/>
      <c r="G32" s="2"/>
      <c r="H32" s="2"/>
      <c r="I32" s="2"/>
      <c r="J32" s="32" t="s">
        <v>9</v>
      </c>
      <c r="K32" s="20"/>
    </row>
    <row r="33" spans="1:11" ht="12.75" customHeight="1">
      <c r="A33" s="79" t="s">
        <v>229</v>
      </c>
      <c r="B33" s="79"/>
      <c r="C33" s="79"/>
      <c r="D33" s="79"/>
      <c r="E33" s="79"/>
      <c r="F33" s="79"/>
      <c r="G33" s="79"/>
      <c r="H33" s="79"/>
      <c r="I33" s="19"/>
      <c r="J33" s="32" t="s">
        <v>9</v>
      </c>
      <c r="K33" s="20"/>
    </row>
    <row r="34" spans="1:11" ht="12.75" customHeight="1">
      <c r="A34" s="79" t="s">
        <v>230</v>
      </c>
      <c r="B34" s="79"/>
      <c r="C34" s="79"/>
      <c r="D34" s="79"/>
      <c r="E34" s="79"/>
      <c r="F34" s="79"/>
      <c r="G34" s="79"/>
      <c r="H34" s="79"/>
      <c r="I34" s="79"/>
      <c r="J34" s="32" t="s">
        <v>9</v>
      </c>
      <c r="K34" s="20"/>
    </row>
    <row r="35" spans="1:11" ht="12.75" customHeight="1">
      <c r="A35" s="79" t="s">
        <v>231</v>
      </c>
      <c r="B35" s="79"/>
      <c r="C35" s="79"/>
      <c r="D35" s="79"/>
      <c r="E35" s="79"/>
      <c r="F35" s="79"/>
      <c r="G35" s="79"/>
      <c r="H35" s="2"/>
      <c r="I35" s="2"/>
      <c r="J35" s="32" t="s">
        <v>9</v>
      </c>
      <c r="K35" s="20"/>
    </row>
    <row r="36" spans="1:11" ht="12.75" customHeight="1">
      <c r="A36" s="79" t="s">
        <v>232</v>
      </c>
      <c r="B36" s="79"/>
      <c r="C36" s="79"/>
      <c r="D36" s="79"/>
      <c r="E36" s="79"/>
      <c r="F36" s="79"/>
      <c r="G36" s="19"/>
      <c r="H36" s="19"/>
      <c r="I36" s="19"/>
      <c r="J36" s="32" t="s">
        <v>9</v>
      </c>
      <c r="K36" s="20"/>
    </row>
    <row r="37" spans="1:11" ht="12.75">
      <c r="A37" s="2"/>
      <c r="B37" s="2"/>
      <c r="C37" s="2"/>
      <c r="D37" s="2"/>
      <c r="E37" s="2"/>
      <c r="F37" s="2"/>
      <c r="G37" s="2"/>
      <c r="H37" s="2"/>
      <c r="I37" s="2"/>
      <c r="J37" s="20"/>
      <c r="K37" s="20"/>
    </row>
    <row r="38" spans="1:11" ht="12.75" customHeight="1">
      <c r="A38" s="109" t="s">
        <v>233</v>
      </c>
      <c r="B38" s="109"/>
      <c r="C38" s="2"/>
      <c r="D38" s="2"/>
      <c r="E38" s="2"/>
      <c r="F38" s="2"/>
      <c r="G38" s="2"/>
      <c r="H38" s="2"/>
      <c r="I38" s="2"/>
      <c r="J38" s="20"/>
      <c r="K38" s="20"/>
    </row>
    <row r="39" spans="1:11" ht="12.75">
      <c r="A39" s="2"/>
      <c r="B39" s="2"/>
      <c r="C39" s="2"/>
      <c r="D39" s="2"/>
      <c r="E39" s="2"/>
      <c r="F39" s="2"/>
      <c r="G39" s="2"/>
      <c r="H39" s="2"/>
      <c r="I39" s="2"/>
      <c r="J39" s="20"/>
      <c r="K39" s="20"/>
    </row>
    <row r="40" spans="1:11" ht="12.75" customHeight="1">
      <c r="A40" s="79" t="s">
        <v>234</v>
      </c>
      <c r="B40" s="79"/>
      <c r="C40" s="79"/>
      <c r="D40" s="79"/>
      <c r="E40" s="79"/>
      <c r="F40" s="2"/>
      <c r="G40" s="2"/>
      <c r="H40" s="2"/>
      <c r="I40" s="2"/>
      <c r="J40" s="34" t="s">
        <v>9</v>
      </c>
      <c r="K40" s="20"/>
    </row>
    <row r="41" spans="1:11" ht="12.75" customHeight="1">
      <c r="A41" s="79" t="s">
        <v>235</v>
      </c>
      <c r="B41" s="79"/>
      <c r="C41" s="79"/>
      <c r="D41" s="79"/>
      <c r="E41" s="79"/>
      <c r="F41" s="79"/>
      <c r="G41" s="2"/>
      <c r="H41" s="2"/>
      <c r="I41" s="2"/>
      <c r="J41" s="34" t="s">
        <v>9</v>
      </c>
      <c r="K41" s="20"/>
    </row>
    <row r="42" spans="1:11" ht="12.75" customHeight="1">
      <c r="A42" s="79" t="s">
        <v>236</v>
      </c>
      <c r="B42" s="79"/>
      <c r="C42" s="79"/>
      <c r="D42" s="79"/>
      <c r="E42" s="79"/>
      <c r="F42" s="79"/>
      <c r="G42" s="19"/>
      <c r="H42" s="19"/>
      <c r="I42" s="19"/>
      <c r="J42" s="110" t="s">
        <v>9</v>
      </c>
      <c r="K42" s="110"/>
    </row>
    <row r="43" spans="1:11" ht="12.75" customHeight="1">
      <c r="A43" s="79" t="s">
        <v>237</v>
      </c>
      <c r="B43" s="79"/>
      <c r="C43" s="79"/>
      <c r="D43" s="79"/>
      <c r="E43" s="79"/>
      <c r="F43" s="79"/>
      <c r="G43" s="79"/>
      <c r="H43" s="2"/>
      <c r="I43" s="2"/>
      <c r="J43" s="34" t="s">
        <v>9</v>
      </c>
      <c r="K43" s="20"/>
    </row>
    <row r="44" spans="1:11" ht="12.75" customHeight="1">
      <c r="A44" s="79" t="s">
        <v>238</v>
      </c>
      <c r="B44" s="79"/>
      <c r="C44" s="79"/>
      <c r="D44" s="79"/>
      <c r="E44" s="79"/>
      <c r="F44" s="79"/>
      <c r="G44" s="2"/>
      <c r="H44" s="2"/>
      <c r="I44" s="2"/>
      <c r="J44" s="34" t="s">
        <v>9</v>
      </c>
      <c r="K44" s="20"/>
    </row>
    <row r="45" spans="1:11" ht="12.75" customHeight="1">
      <c r="A45" s="79" t="s">
        <v>239</v>
      </c>
      <c r="B45" s="79"/>
      <c r="C45" s="79"/>
      <c r="D45" s="79"/>
      <c r="E45" s="2"/>
      <c r="F45" s="2"/>
      <c r="G45" s="2"/>
      <c r="H45" s="2"/>
      <c r="I45" s="2"/>
      <c r="J45" s="35" t="s">
        <v>9</v>
      </c>
      <c r="K45" s="20"/>
    </row>
    <row r="46" spans="1:11" ht="12.75" customHeight="1">
      <c r="A46" s="79" t="s">
        <v>240</v>
      </c>
      <c r="B46" s="79"/>
      <c r="C46" s="79"/>
      <c r="D46" s="79"/>
      <c r="E46" s="79"/>
      <c r="F46" s="79"/>
      <c r="G46" s="79"/>
      <c r="H46" s="2"/>
      <c r="I46" s="2"/>
      <c r="J46" s="34" t="s">
        <v>9</v>
      </c>
      <c r="K46" s="20"/>
    </row>
    <row r="47" spans="1:11" ht="12.75" customHeight="1">
      <c r="A47" s="79" t="s">
        <v>241</v>
      </c>
      <c r="B47" s="79"/>
      <c r="C47" s="79"/>
      <c r="D47" s="79"/>
      <c r="E47" s="19"/>
      <c r="F47" s="19"/>
      <c r="G47" s="19"/>
      <c r="H47" s="2"/>
      <c r="I47" s="2"/>
      <c r="J47" s="110" t="s">
        <v>9</v>
      </c>
      <c r="K47" s="110"/>
    </row>
    <row r="48" spans="1:11" ht="12.75" customHeight="1">
      <c r="A48" s="79" t="s">
        <v>242</v>
      </c>
      <c r="B48" s="79"/>
      <c r="C48" s="79"/>
      <c r="D48" s="79"/>
      <c r="E48" s="79"/>
      <c r="F48" s="79"/>
      <c r="G48" s="79"/>
      <c r="H48" s="79"/>
      <c r="I48" s="19"/>
      <c r="J48" s="36" t="s">
        <v>9</v>
      </c>
      <c r="K48" s="20"/>
    </row>
    <row r="49" spans="1:11" ht="12.75" customHeight="1">
      <c r="A49" s="79" t="s">
        <v>243</v>
      </c>
      <c r="B49" s="79"/>
      <c r="C49" s="79"/>
      <c r="D49" s="79"/>
      <c r="E49" s="79"/>
      <c r="F49" s="2"/>
      <c r="G49" s="2"/>
      <c r="H49" s="2"/>
      <c r="I49" s="2"/>
      <c r="J49" s="35" t="s">
        <v>9</v>
      </c>
      <c r="K49" s="20"/>
    </row>
    <row r="50" spans="1:11" ht="12.75" customHeight="1">
      <c r="A50" s="79" t="s">
        <v>244</v>
      </c>
      <c r="B50" s="79"/>
      <c r="C50" s="79"/>
      <c r="D50" s="79"/>
      <c r="E50" s="79"/>
      <c r="F50" s="19"/>
      <c r="G50" s="19"/>
      <c r="H50" s="2"/>
      <c r="I50" s="2"/>
      <c r="J50" s="35" t="s">
        <v>9</v>
      </c>
      <c r="K50" s="20"/>
    </row>
    <row r="51" spans="1:11" ht="12.75" customHeight="1">
      <c r="A51" s="79" t="s">
        <v>245</v>
      </c>
      <c r="B51" s="79"/>
      <c r="C51" s="79"/>
      <c r="D51" s="79"/>
      <c r="E51" s="79"/>
      <c r="F51" s="79"/>
      <c r="G51" s="79"/>
      <c r="H51" s="2"/>
      <c r="I51" s="2"/>
      <c r="J51" s="35" t="s">
        <v>9</v>
      </c>
      <c r="K51" s="20"/>
    </row>
    <row r="52" spans="1:11" ht="12.75">
      <c r="A52" s="79" t="s">
        <v>246</v>
      </c>
      <c r="B52" s="79"/>
      <c r="C52" s="79"/>
      <c r="D52" s="79"/>
      <c r="E52" s="79"/>
      <c r="F52" s="79"/>
      <c r="G52" s="2"/>
      <c r="H52" s="2"/>
      <c r="I52" s="2"/>
      <c r="J52" s="35" t="s">
        <v>9</v>
      </c>
      <c r="K52" s="20"/>
    </row>
  </sheetData>
  <sheetProtection/>
  <mergeCells count="51">
    <mergeCell ref="A51:G51"/>
    <mergeCell ref="A52:F52"/>
    <mergeCell ref="A46:G46"/>
    <mergeCell ref="A47:D47"/>
    <mergeCell ref="J47:K47"/>
    <mergeCell ref="A48:H48"/>
    <mergeCell ref="A49:E49"/>
    <mergeCell ref="A50:E50"/>
    <mergeCell ref="J29:K29"/>
    <mergeCell ref="A30:B30"/>
    <mergeCell ref="A31:B31"/>
    <mergeCell ref="A45:D45"/>
    <mergeCell ref="A33:H33"/>
    <mergeCell ref="A34:I34"/>
    <mergeCell ref="A35:G35"/>
    <mergeCell ref="A36:F36"/>
    <mergeCell ref="A38:B38"/>
    <mergeCell ref="A40:E40"/>
    <mergeCell ref="A41:F41"/>
    <mergeCell ref="A42:F42"/>
    <mergeCell ref="J42:K42"/>
    <mergeCell ref="A43:G43"/>
    <mergeCell ref="A44:F44"/>
    <mergeCell ref="A32:F32"/>
    <mergeCell ref="A20:E20"/>
    <mergeCell ref="A22:F22"/>
    <mergeCell ref="A23:E23"/>
    <mergeCell ref="A24:D24"/>
    <mergeCell ref="A25:G25"/>
    <mergeCell ref="A26:F26"/>
    <mergeCell ref="A27:F27"/>
    <mergeCell ref="A28:F28"/>
    <mergeCell ref="A18:E18"/>
    <mergeCell ref="A9:F9"/>
    <mergeCell ref="A10:I10"/>
    <mergeCell ref="J10:K10"/>
    <mergeCell ref="A11:H11"/>
    <mergeCell ref="A12:E12"/>
    <mergeCell ref="A13:F13"/>
    <mergeCell ref="J13:K13"/>
    <mergeCell ref="A14:F14"/>
    <mergeCell ref="A15:G15"/>
    <mergeCell ref="J15:K15"/>
    <mergeCell ref="A16:G16"/>
    <mergeCell ref="A17:G17"/>
    <mergeCell ref="A8:F8"/>
    <mergeCell ref="A1:I1"/>
    <mergeCell ref="A3:C3"/>
    <mergeCell ref="A5:E5"/>
    <mergeCell ref="A6:F6"/>
    <mergeCell ref="A7:H7"/>
  </mergeCells>
  <dataValidations count="16">
    <dataValidation type="list" operator="equal" allowBlank="1" showErrorMessage="1" sqref="J5">
      <formula1>Choix_13</formula1>
    </dataValidation>
    <dataValidation type="list" operator="equal" allowBlank="1" showErrorMessage="1" sqref="J6:J9 J11 J14 J17:J18 J22:J23 J25:J27 J30:J32 J34:J35 J40:J41 J43:J45 J49 J51:J52">
      <formula1>Choix_1</formula1>
    </dataValidation>
    <dataValidation type="list" operator="equal" allowBlank="1" showErrorMessage="1" sqref="J10:K10">
      <formula1>Choix_14</formula1>
    </dataValidation>
    <dataValidation type="list" operator="equal" allowBlank="1" showErrorMessage="1" sqref="J12">
      <formula1>Choix_2</formula1>
    </dataValidation>
    <dataValidation type="list" operator="equal" allowBlank="1" showErrorMessage="1" sqref="J13:K13">
      <formula1>Choix_15</formula1>
    </dataValidation>
    <dataValidation type="list" operator="equal" allowBlank="1" showErrorMessage="1" sqref="J15:K15">
      <formula1>Choix_16</formula1>
    </dataValidation>
    <dataValidation type="list" operator="equal" allowBlank="1" showErrorMessage="1" sqref="J16">
      <formula1>Choix_17</formula1>
    </dataValidation>
    <dataValidation type="list" operator="equal" allowBlank="1" showErrorMessage="1" sqref="J24">
      <formula1>Choix_18</formula1>
    </dataValidation>
    <dataValidation type="list" operator="equal" allowBlank="1" showErrorMessage="1" sqref="J29">
      <formula1>Choix_28</formula1>
    </dataValidation>
    <dataValidation type="list" operator="equal" allowBlank="1" showErrorMessage="1" sqref="J33">
      <formula1>Choix_19</formula1>
    </dataValidation>
    <dataValidation type="list" operator="equal" allowBlank="1" showErrorMessage="1" sqref="J36">
      <formula1>Choix_20</formula1>
    </dataValidation>
    <dataValidation type="list" operator="equal" allowBlank="1" showErrorMessage="1" sqref="J42:K42">
      <formula1>Choix_21</formula1>
    </dataValidation>
    <dataValidation type="list" operator="equal" allowBlank="1" showErrorMessage="1" sqref="J46">
      <formula1>Choix_12</formula1>
    </dataValidation>
    <dataValidation type="list" operator="equal" allowBlank="1" showErrorMessage="1" sqref="J47">
      <formula1>Choix_22</formula1>
    </dataValidation>
    <dataValidation type="list" operator="equal" allowBlank="1" showErrorMessage="1" sqref="J48">
      <formula1>Choix_23</formula1>
    </dataValidation>
    <dataValidation type="list" operator="equal" allowBlank="1" showErrorMessage="1" sqref="J50">
      <formula1>Choix_24</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25" sqref="M25"/>
    </sheetView>
  </sheetViews>
  <sheetFormatPr defaultColWidth="11.57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dimension ref="A1:BD86"/>
  <sheetViews>
    <sheetView zoomScalePageLayoutView="0" workbookViewId="0" topLeftCell="A1">
      <selection activeCell="Q87" sqref="Q87"/>
    </sheetView>
  </sheetViews>
  <sheetFormatPr defaultColWidth="11.57421875" defaultRowHeight="12.75"/>
  <cols>
    <col min="1" max="1" width="22.7109375" style="37" customWidth="1"/>
    <col min="2" max="2" width="49.28125" style="37" customWidth="1"/>
    <col min="3" max="3" width="15.57421875" style="37" customWidth="1"/>
    <col min="4" max="4" width="18.7109375" style="37" customWidth="1"/>
    <col min="5" max="5" width="17.28125" style="37" customWidth="1"/>
    <col min="6" max="6" width="24.140625" style="37" customWidth="1"/>
    <col min="7" max="7" width="37.421875" style="37" customWidth="1"/>
    <col min="8" max="8" width="22.57421875" style="37" customWidth="1"/>
    <col min="9" max="9" width="66.421875" style="37" customWidth="1"/>
    <col min="10" max="10" width="35.28125" style="37" customWidth="1"/>
    <col min="11" max="11" width="47.57421875" style="37" customWidth="1"/>
    <col min="12" max="12" width="11.57421875" style="37" customWidth="1"/>
    <col min="13" max="13" width="24.140625" style="37" customWidth="1"/>
    <col min="14" max="14" width="16.7109375" style="37" customWidth="1"/>
    <col min="15" max="15" width="22.7109375" style="37" customWidth="1"/>
    <col min="16" max="16" width="49.28125" style="37" customWidth="1"/>
    <col min="17" max="18" width="11.57421875" style="37" customWidth="1"/>
    <col min="19" max="19" width="46.00390625" style="37" customWidth="1"/>
    <col min="20" max="20" width="11.57421875" style="37" customWidth="1"/>
    <col min="21" max="21" width="26.7109375" style="37" customWidth="1"/>
    <col min="22" max="26" width="11.57421875" style="37" customWidth="1"/>
    <col min="27" max="27" width="13.8515625" style="37" customWidth="1"/>
    <col min="28" max="28" width="11.57421875" style="37" customWidth="1"/>
    <col min="29" max="29" width="12.421875" style="37" customWidth="1"/>
    <col min="30" max="30" width="11.57421875" style="37" customWidth="1"/>
    <col min="31" max="31" width="15.421875" style="37" customWidth="1"/>
    <col min="32" max="40" width="11.57421875" style="37" customWidth="1"/>
    <col min="41" max="41" width="12.8515625" style="37" customWidth="1"/>
    <col min="42" max="42" width="11.57421875" style="37" customWidth="1"/>
    <col min="43" max="43" width="12.8515625" style="37" customWidth="1"/>
    <col min="44" max="52" width="11.57421875" style="37" customWidth="1"/>
    <col min="53" max="53" width="20.7109375" style="37" customWidth="1"/>
    <col min="54" max="54" width="11.57421875" style="37" customWidth="1"/>
    <col min="55" max="55" width="18.140625" style="37" customWidth="1"/>
    <col min="56" max="56" width="11.57421875" style="37" customWidth="1"/>
    <col min="57" max="57" width="17.28125" style="37" customWidth="1"/>
    <col min="58" max="16384" width="11.57421875" style="37" customWidth="1"/>
  </cols>
  <sheetData>
    <row r="1" spans="1:56" s="38" customFormat="1" ht="12.75">
      <c r="A1" s="38" t="s">
        <v>247</v>
      </c>
      <c r="B1" s="38" t="s">
        <v>248</v>
      </c>
      <c r="C1" s="38" t="s">
        <v>249</v>
      </c>
      <c r="D1" s="38" t="s">
        <v>248</v>
      </c>
      <c r="E1" s="38" t="s">
        <v>250</v>
      </c>
      <c r="F1" s="38" t="s">
        <v>248</v>
      </c>
      <c r="G1" s="38" t="s">
        <v>251</v>
      </c>
      <c r="H1" s="38" t="s">
        <v>248</v>
      </c>
      <c r="I1" s="38" t="s">
        <v>252</v>
      </c>
      <c r="J1" s="38" t="s">
        <v>248</v>
      </c>
      <c r="K1" s="38" t="s">
        <v>253</v>
      </c>
      <c r="L1" s="38" t="s">
        <v>248</v>
      </c>
      <c r="M1" s="38" t="s">
        <v>254</v>
      </c>
      <c r="N1" s="38" t="s">
        <v>248</v>
      </c>
      <c r="O1" s="38" t="s">
        <v>255</v>
      </c>
      <c r="P1" s="38" t="s">
        <v>248</v>
      </c>
      <c r="Q1" s="38" t="s">
        <v>256</v>
      </c>
      <c r="R1" s="38" t="s">
        <v>248</v>
      </c>
      <c r="S1" s="38" t="s">
        <v>257</v>
      </c>
      <c r="T1" s="38" t="s">
        <v>248</v>
      </c>
      <c r="U1" s="38" t="s">
        <v>258</v>
      </c>
      <c r="V1" s="38" t="s">
        <v>248</v>
      </c>
      <c r="W1" s="38" t="s">
        <v>259</v>
      </c>
      <c r="X1" s="38" t="s">
        <v>248</v>
      </c>
      <c r="Y1" s="38" t="s">
        <v>260</v>
      </c>
      <c r="Z1" s="38" t="s">
        <v>248</v>
      </c>
      <c r="AA1" s="38" t="s">
        <v>261</v>
      </c>
      <c r="AB1" s="38" t="s">
        <v>248</v>
      </c>
      <c r="AC1" s="38" t="s">
        <v>262</v>
      </c>
      <c r="AD1" s="38" t="s">
        <v>248</v>
      </c>
      <c r="AE1" s="38" t="s">
        <v>263</v>
      </c>
      <c r="AF1" s="38" t="s">
        <v>248</v>
      </c>
      <c r="AG1" s="38" t="s">
        <v>264</v>
      </c>
      <c r="AH1" s="38" t="s">
        <v>248</v>
      </c>
      <c r="AI1" s="38" t="s">
        <v>265</v>
      </c>
      <c r="AJ1" s="38" t="s">
        <v>248</v>
      </c>
      <c r="AK1" s="38" t="s">
        <v>266</v>
      </c>
      <c r="AL1" s="38" t="s">
        <v>248</v>
      </c>
      <c r="AM1" s="38" t="s">
        <v>267</v>
      </c>
      <c r="AN1" s="38" t="s">
        <v>248</v>
      </c>
      <c r="AO1" s="38" t="s">
        <v>268</v>
      </c>
      <c r="AP1" s="38" t="s">
        <v>248</v>
      </c>
      <c r="AQ1" s="38" t="s">
        <v>269</v>
      </c>
      <c r="AR1" s="38" t="s">
        <v>248</v>
      </c>
      <c r="AS1" s="38" t="s">
        <v>270</v>
      </c>
      <c r="AT1" s="38" t="s">
        <v>248</v>
      </c>
      <c r="AU1" s="38" t="s">
        <v>271</v>
      </c>
      <c r="AV1" s="38" t="s">
        <v>248</v>
      </c>
      <c r="AW1" s="38" t="s">
        <v>272</v>
      </c>
      <c r="AX1" s="38" t="s">
        <v>248</v>
      </c>
      <c r="AY1" s="38" t="s">
        <v>273</v>
      </c>
      <c r="AZ1" s="38" t="s">
        <v>248</v>
      </c>
      <c r="BA1" s="38" t="s">
        <v>274</v>
      </c>
      <c r="BB1" s="38" t="s">
        <v>248</v>
      </c>
      <c r="BC1" s="38" t="s">
        <v>275</v>
      </c>
      <c r="BD1" s="38" t="s">
        <v>248</v>
      </c>
    </row>
    <row r="2" spans="1:56" s="39" customFormat="1" ht="12.75">
      <c r="A2" s="39" t="s">
        <v>9</v>
      </c>
      <c r="B2" s="39">
        <v>0</v>
      </c>
      <c r="C2" s="39" t="s">
        <v>9</v>
      </c>
      <c r="D2" s="39">
        <v>0</v>
      </c>
      <c r="E2" s="39" t="s">
        <v>9</v>
      </c>
      <c r="F2" s="39">
        <v>0</v>
      </c>
      <c r="G2" s="37" t="s">
        <v>9</v>
      </c>
      <c r="H2" s="39">
        <v>0</v>
      </c>
      <c r="I2" s="39" t="s">
        <v>9</v>
      </c>
      <c r="J2" s="39">
        <v>0</v>
      </c>
      <c r="K2" s="39" t="s">
        <v>9</v>
      </c>
      <c r="L2" s="39">
        <v>0</v>
      </c>
      <c r="M2" s="39" t="s">
        <v>9</v>
      </c>
      <c r="N2" s="39">
        <v>0</v>
      </c>
      <c r="O2" s="39" t="s">
        <v>9</v>
      </c>
      <c r="P2" s="39">
        <v>0</v>
      </c>
      <c r="Q2" s="39" t="s">
        <v>9</v>
      </c>
      <c r="R2" s="39">
        <v>0</v>
      </c>
      <c r="S2" s="39" t="s">
        <v>9</v>
      </c>
      <c r="T2" s="39">
        <v>0</v>
      </c>
      <c r="U2" s="39" t="s">
        <v>9</v>
      </c>
      <c r="V2" s="39">
        <v>0</v>
      </c>
      <c r="W2" s="39" t="s">
        <v>9</v>
      </c>
      <c r="X2" s="39">
        <v>0</v>
      </c>
      <c r="Y2" s="39" t="s">
        <v>9</v>
      </c>
      <c r="Z2" s="39">
        <v>0</v>
      </c>
      <c r="AA2" s="39" t="s">
        <v>9</v>
      </c>
      <c r="AB2" s="39">
        <v>0</v>
      </c>
      <c r="AC2" s="39" t="s">
        <v>9</v>
      </c>
      <c r="AD2" s="39">
        <v>0</v>
      </c>
      <c r="AE2" s="39" t="s">
        <v>9</v>
      </c>
      <c r="AF2" s="39">
        <v>0</v>
      </c>
      <c r="AG2" s="39" t="s">
        <v>9</v>
      </c>
      <c r="AH2" s="39">
        <v>0</v>
      </c>
      <c r="AI2" s="39" t="s">
        <v>9</v>
      </c>
      <c r="AJ2" s="39">
        <v>0</v>
      </c>
      <c r="AK2" s="39" t="s">
        <v>9</v>
      </c>
      <c r="AL2" s="39">
        <v>0</v>
      </c>
      <c r="AM2" s="39" t="s">
        <v>9</v>
      </c>
      <c r="AN2" s="39">
        <v>0</v>
      </c>
      <c r="AO2" s="39" t="s">
        <v>9</v>
      </c>
      <c r="AP2" s="39">
        <v>0</v>
      </c>
      <c r="AQ2" s="39" t="s">
        <v>9</v>
      </c>
      <c r="AR2" s="39">
        <v>0</v>
      </c>
      <c r="AS2" s="39" t="s">
        <v>9</v>
      </c>
      <c r="AT2" s="39">
        <v>0</v>
      </c>
      <c r="AU2" s="39" t="s">
        <v>9</v>
      </c>
      <c r="AV2" s="39">
        <v>0</v>
      </c>
      <c r="AW2" s="37" t="s">
        <v>9</v>
      </c>
      <c r="AX2" s="39">
        <v>0</v>
      </c>
      <c r="AY2" s="37" t="s">
        <v>9</v>
      </c>
      <c r="AZ2" s="37">
        <v>0</v>
      </c>
      <c r="BA2" s="37" t="s">
        <v>9</v>
      </c>
      <c r="BB2" s="39">
        <v>0</v>
      </c>
      <c r="BC2" s="37" t="s">
        <v>9</v>
      </c>
      <c r="BD2" s="39">
        <v>0</v>
      </c>
    </row>
    <row r="3" spans="1:56" ht="12.75">
      <c r="A3" s="37" t="s">
        <v>276</v>
      </c>
      <c r="B3" s="37">
        <v>0</v>
      </c>
      <c r="C3" s="37" t="s">
        <v>277</v>
      </c>
      <c r="D3" s="37">
        <v>0</v>
      </c>
      <c r="E3" s="37" t="s">
        <v>276</v>
      </c>
      <c r="F3" s="37">
        <v>0</v>
      </c>
      <c r="G3" s="37" t="s">
        <v>278</v>
      </c>
      <c r="H3" s="37">
        <v>5</v>
      </c>
      <c r="I3" s="37" t="s">
        <v>279</v>
      </c>
      <c r="J3" s="37">
        <v>2</v>
      </c>
      <c r="K3" s="37" t="s">
        <v>280</v>
      </c>
      <c r="L3" s="37">
        <v>1</v>
      </c>
      <c r="M3" s="37" t="s">
        <v>281</v>
      </c>
      <c r="N3" s="37">
        <v>1</v>
      </c>
      <c r="O3" s="37" t="s">
        <v>276</v>
      </c>
      <c r="P3" s="37">
        <v>0</v>
      </c>
      <c r="Q3" s="37" t="s">
        <v>282</v>
      </c>
      <c r="R3" s="37">
        <v>3</v>
      </c>
      <c r="S3" s="37" t="s">
        <v>283</v>
      </c>
      <c r="T3" s="37">
        <v>1</v>
      </c>
      <c r="U3" s="37" t="s">
        <v>284</v>
      </c>
      <c r="V3" s="37">
        <v>1</v>
      </c>
      <c r="W3" s="37" t="s">
        <v>276</v>
      </c>
      <c r="X3" s="37">
        <v>5</v>
      </c>
      <c r="Y3" s="37" t="s">
        <v>285</v>
      </c>
      <c r="Z3" s="37">
        <v>1</v>
      </c>
      <c r="AA3" s="37" t="s">
        <v>286</v>
      </c>
      <c r="AB3" s="37">
        <v>1</v>
      </c>
      <c r="AC3" s="37" t="s">
        <v>287</v>
      </c>
      <c r="AD3" s="37">
        <v>1</v>
      </c>
      <c r="AE3" s="37" t="s">
        <v>277</v>
      </c>
      <c r="AF3" s="37">
        <v>0</v>
      </c>
      <c r="AG3" s="37" t="s">
        <v>277</v>
      </c>
      <c r="AH3" s="37">
        <v>5</v>
      </c>
      <c r="AI3" s="37" t="s">
        <v>288</v>
      </c>
      <c r="AJ3" s="37">
        <v>1</v>
      </c>
      <c r="AK3" s="37" t="s">
        <v>289</v>
      </c>
      <c r="AL3" s="37">
        <v>0</v>
      </c>
      <c r="AM3" s="37" t="s">
        <v>277</v>
      </c>
      <c r="AN3" s="37">
        <v>0</v>
      </c>
      <c r="AO3" s="37" t="s">
        <v>277</v>
      </c>
      <c r="AP3" s="37">
        <v>0</v>
      </c>
      <c r="AQ3" s="37" t="s">
        <v>290</v>
      </c>
      <c r="AR3" s="37">
        <v>2</v>
      </c>
      <c r="AS3" s="37" t="s">
        <v>291</v>
      </c>
      <c r="AT3" s="37">
        <v>0</v>
      </c>
      <c r="AU3" s="37" t="s">
        <v>292</v>
      </c>
      <c r="AV3" s="37">
        <v>0</v>
      </c>
      <c r="AW3" s="37" t="s">
        <v>276</v>
      </c>
      <c r="AX3" s="37">
        <v>2</v>
      </c>
      <c r="AY3" s="37" t="s">
        <v>293</v>
      </c>
      <c r="AZ3" s="37">
        <v>0</v>
      </c>
      <c r="BA3" s="37" t="s">
        <v>276</v>
      </c>
      <c r="BB3" s="37">
        <v>0</v>
      </c>
      <c r="BC3" s="37" t="s">
        <v>276</v>
      </c>
      <c r="BD3" s="37">
        <v>0</v>
      </c>
    </row>
    <row r="4" spans="1:56" ht="12.75">
      <c r="A4" s="37" t="s">
        <v>294</v>
      </c>
      <c r="B4" s="37">
        <v>5</v>
      </c>
      <c r="C4" s="37" t="s">
        <v>295</v>
      </c>
      <c r="D4" s="37">
        <v>3</v>
      </c>
      <c r="E4" s="37" t="s">
        <v>296</v>
      </c>
      <c r="F4" s="37">
        <v>1</v>
      </c>
      <c r="G4" s="37" t="s">
        <v>297</v>
      </c>
      <c r="H4" s="37">
        <v>3</v>
      </c>
      <c r="I4" s="37" t="s">
        <v>298</v>
      </c>
      <c r="J4" s="37">
        <v>5</v>
      </c>
      <c r="K4" s="37" t="s">
        <v>299</v>
      </c>
      <c r="L4" s="37">
        <v>3</v>
      </c>
      <c r="M4" s="37" t="s">
        <v>300</v>
      </c>
      <c r="N4" s="37">
        <v>2</v>
      </c>
      <c r="O4" s="37" t="s">
        <v>294</v>
      </c>
      <c r="P4" s="37">
        <v>1</v>
      </c>
      <c r="Q4" s="37" t="s">
        <v>301</v>
      </c>
      <c r="R4" s="37">
        <v>5</v>
      </c>
      <c r="S4" s="37" t="s">
        <v>302</v>
      </c>
      <c r="T4" s="37">
        <v>3</v>
      </c>
      <c r="U4" s="37" t="s">
        <v>303</v>
      </c>
      <c r="V4" s="37">
        <v>3</v>
      </c>
      <c r="W4" s="37" t="s">
        <v>294</v>
      </c>
      <c r="X4" s="37">
        <v>0</v>
      </c>
      <c r="Y4" s="37" t="s">
        <v>292</v>
      </c>
      <c r="Z4" s="37">
        <v>2</v>
      </c>
      <c r="AA4" s="37" t="s">
        <v>304</v>
      </c>
      <c r="AB4" s="37">
        <v>2</v>
      </c>
      <c r="AC4" s="37" t="s">
        <v>305</v>
      </c>
      <c r="AD4" s="37">
        <v>3</v>
      </c>
      <c r="AE4" s="37" t="s">
        <v>306</v>
      </c>
      <c r="AF4" s="37">
        <v>3</v>
      </c>
      <c r="AG4" s="37" t="s">
        <v>295</v>
      </c>
      <c r="AH4" s="37">
        <v>3</v>
      </c>
      <c r="AI4" s="37" t="s">
        <v>295</v>
      </c>
      <c r="AJ4" s="37">
        <v>3</v>
      </c>
      <c r="AK4" s="37" t="s">
        <v>307</v>
      </c>
      <c r="AL4" s="37">
        <v>3</v>
      </c>
      <c r="AM4" s="37" t="s">
        <v>288</v>
      </c>
      <c r="AN4" s="37">
        <v>3</v>
      </c>
      <c r="AO4" s="37" t="s">
        <v>295</v>
      </c>
      <c r="AP4" s="37">
        <v>3</v>
      </c>
      <c r="AQ4" s="37" t="s">
        <v>308</v>
      </c>
      <c r="AR4" s="37">
        <v>5</v>
      </c>
      <c r="AS4" s="37" t="s">
        <v>309</v>
      </c>
      <c r="AT4" s="37">
        <v>3</v>
      </c>
      <c r="AU4" s="37" t="s">
        <v>310</v>
      </c>
      <c r="AV4" s="37">
        <v>3</v>
      </c>
      <c r="AW4" s="37" t="s">
        <v>294</v>
      </c>
      <c r="AX4" s="37">
        <v>3</v>
      </c>
      <c r="AY4" s="37" t="s">
        <v>277</v>
      </c>
      <c r="AZ4" s="37">
        <v>0</v>
      </c>
      <c r="BA4" s="37" t="s">
        <v>311</v>
      </c>
      <c r="BB4" s="37">
        <v>2</v>
      </c>
      <c r="BC4" s="37" t="s">
        <v>312</v>
      </c>
      <c r="BD4" s="37">
        <v>3</v>
      </c>
    </row>
    <row r="5" spans="3:56" ht="12.75">
      <c r="C5" s="37" t="s">
        <v>313</v>
      </c>
      <c r="D5" s="37">
        <v>5</v>
      </c>
      <c r="E5" s="37" t="s">
        <v>314</v>
      </c>
      <c r="F5" s="37">
        <v>3</v>
      </c>
      <c r="K5" s="37" t="s">
        <v>315</v>
      </c>
      <c r="L5" s="37">
        <v>5</v>
      </c>
      <c r="M5" s="37" t="s">
        <v>316</v>
      </c>
      <c r="N5" s="37">
        <v>3</v>
      </c>
      <c r="S5" s="37" t="s">
        <v>317</v>
      </c>
      <c r="T5" s="37">
        <v>5</v>
      </c>
      <c r="U5" s="37" t="s">
        <v>318</v>
      </c>
      <c r="V5" s="37">
        <v>5</v>
      </c>
      <c r="Y5" s="37" t="s">
        <v>310</v>
      </c>
      <c r="Z5" s="37">
        <v>3</v>
      </c>
      <c r="AA5" s="37" t="s">
        <v>319</v>
      </c>
      <c r="AB5" s="37">
        <v>3</v>
      </c>
      <c r="AC5" s="37" t="s">
        <v>320</v>
      </c>
      <c r="AD5" s="37">
        <v>5</v>
      </c>
      <c r="AE5" s="37" t="s">
        <v>321</v>
      </c>
      <c r="AF5" s="37">
        <v>5</v>
      </c>
      <c r="AG5" s="37" t="s">
        <v>322</v>
      </c>
      <c r="AH5" s="37">
        <v>0</v>
      </c>
      <c r="AI5" s="37" t="s">
        <v>313</v>
      </c>
      <c r="AJ5" s="37">
        <v>5</v>
      </c>
      <c r="AK5" s="37" t="s">
        <v>323</v>
      </c>
      <c r="AL5" s="37">
        <v>5</v>
      </c>
      <c r="AM5" s="37" t="s">
        <v>313</v>
      </c>
      <c r="AN5" s="37">
        <v>5</v>
      </c>
      <c r="AO5" s="37" t="s">
        <v>324</v>
      </c>
      <c r="AP5" s="37">
        <v>5</v>
      </c>
      <c r="AQ5" s="37" t="s">
        <v>325</v>
      </c>
      <c r="AR5" s="37">
        <v>0</v>
      </c>
      <c r="AS5" s="37" t="s">
        <v>326</v>
      </c>
      <c r="AT5" s="37">
        <v>5</v>
      </c>
      <c r="AU5" s="37" t="s">
        <v>327</v>
      </c>
      <c r="AV5" s="37">
        <v>5</v>
      </c>
      <c r="AY5" s="37" t="s">
        <v>295</v>
      </c>
      <c r="AZ5" s="37">
        <v>3</v>
      </c>
      <c r="BA5" s="37" t="s">
        <v>328</v>
      </c>
      <c r="BB5" s="37">
        <v>5</v>
      </c>
      <c r="BC5" s="37" t="s">
        <v>294</v>
      </c>
      <c r="BD5" s="37">
        <v>5</v>
      </c>
    </row>
    <row r="6" spans="5:52" ht="12.75">
      <c r="E6" s="37" t="s">
        <v>329</v>
      </c>
      <c r="F6" s="37">
        <v>5</v>
      </c>
      <c r="M6" s="37" t="s">
        <v>330</v>
      </c>
      <c r="N6" s="37">
        <v>4</v>
      </c>
      <c r="Y6" s="37" t="s">
        <v>331</v>
      </c>
      <c r="Z6" s="37">
        <v>4</v>
      </c>
      <c r="AA6" s="37" t="s">
        <v>332</v>
      </c>
      <c r="AB6" s="37">
        <v>4</v>
      </c>
      <c r="AY6" s="37" t="s">
        <v>313</v>
      </c>
      <c r="AZ6" s="37">
        <v>5</v>
      </c>
    </row>
    <row r="7" spans="13:28" ht="12.75">
      <c r="M7" s="37" t="s">
        <v>333</v>
      </c>
      <c r="N7" s="37">
        <v>5</v>
      </c>
      <c r="Y7" s="37" t="s">
        <v>327</v>
      </c>
      <c r="Z7" s="37">
        <v>5</v>
      </c>
      <c r="AA7" s="37" t="s">
        <v>334</v>
      </c>
      <c r="AB7" s="37">
        <v>5</v>
      </c>
    </row>
    <row r="9" spans="1:14" ht="12.75">
      <c r="A9" s="40" t="s">
        <v>335</v>
      </c>
      <c r="B9" s="41" t="s">
        <v>336</v>
      </c>
      <c r="D9" s="40" t="s">
        <v>337</v>
      </c>
      <c r="E9" s="41" t="s">
        <v>336</v>
      </c>
      <c r="G9" s="40" t="s">
        <v>338</v>
      </c>
      <c r="H9" s="41" t="s">
        <v>336</v>
      </c>
      <c r="J9" s="40" t="s">
        <v>339</v>
      </c>
      <c r="K9" s="41" t="s">
        <v>336</v>
      </c>
      <c r="M9" s="40" t="s">
        <v>340</v>
      </c>
      <c r="N9" s="41" t="s">
        <v>336</v>
      </c>
    </row>
    <row r="10" spans="1:14" ht="12.75">
      <c r="A10" s="42" t="s">
        <v>341</v>
      </c>
      <c r="B10" s="43">
        <f ca="1">VLOOKUP('Vie de l''école'!L6,OFFSET(Choix_1,,,,2),2,FALSE)</f>
        <v>0</v>
      </c>
      <c r="D10" s="42" t="s">
        <v>341</v>
      </c>
      <c r="E10" s="43">
        <f ca="1">VLOOKUP('Aide aux élèves'!K5,OFFSET(Choix_4,,,,2),2,FALSE)</f>
        <v>0</v>
      </c>
      <c r="G10" s="42" t="s">
        <v>341</v>
      </c>
      <c r="H10" s="43">
        <f ca="1">VLOOKUP(Évaluation!L5,OFFSET(Choix_1,,,,2),2,FALSE)</f>
        <v>0</v>
      </c>
      <c r="J10" s="42" t="s">
        <v>341</v>
      </c>
      <c r="K10" s="43">
        <f ca="1">VLOOKUP('Climat scolaire'!K5,OFFSET(Choix_1,,,,2),2,FALSE)</f>
        <v>0</v>
      </c>
      <c r="M10" s="42" t="s">
        <v>341</v>
      </c>
      <c r="N10" s="43">
        <f ca="1">VLOOKUP('Acteurs associés à l''école'!J5,OFFSET(Choix_13,,,,2),2,FALSE)</f>
        <v>0</v>
      </c>
    </row>
    <row r="11" spans="1:14" ht="12.75">
      <c r="A11" s="44" t="s">
        <v>342</v>
      </c>
      <c r="B11" s="43">
        <f ca="1">VLOOKUP('Vie de l''école'!L7,OFFSET(Choix_2,,,,2),2,FALSE)</f>
        <v>0</v>
      </c>
      <c r="D11" s="44" t="s">
        <v>342</v>
      </c>
      <c r="E11" s="43">
        <f ca="1">VLOOKUP('Aide aux élèves'!K6,OFFSET(Choix_1,,,,2),2,FALSE)</f>
        <v>0</v>
      </c>
      <c r="G11" s="44" t="s">
        <v>342</v>
      </c>
      <c r="H11" s="43">
        <f ca="1">VLOOKUP(Évaluation!L6,OFFSET(Choix_1,,,,2),2,FALSE)</f>
        <v>0</v>
      </c>
      <c r="J11" s="44" t="s">
        <v>342</v>
      </c>
      <c r="K11" s="43">
        <f ca="1">VLOOKUP('Climat scolaire'!K6,OFFSET(Choix_1,,,,2),2,FALSE)</f>
        <v>0</v>
      </c>
      <c r="M11" s="44" t="s">
        <v>342</v>
      </c>
      <c r="N11" s="43">
        <f ca="1">VLOOKUP('Acteurs associés à l''école'!J6,OFFSET(Choix_1,,,,2),2,FALSE)</f>
        <v>0</v>
      </c>
    </row>
    <row r="12" spans="1:14" ht="12.75">
      <c r="A12" s="44" t="s">
        <v>343</v>
      </c>
      <c r="B12" s="43">
        <f ca="1">VLOOKUP('Vie de l''école'!L8,OFFSET(Choix_2,,,,2),2,FALSE)</f>
        <v>0</v>
      </c>
      <c r="D12" s="44" t="s">
        <v>343</v>
      </c>
      <c r="E12" s="43">
        <f ca="1">VLOOKUP('Aide aux élèves'!K7,OFFSET(Choix_5,,,,2),2,FALSE)</f>
        <v>0</v>
      </c>
      <c r="G12" s="44" t="s">
        <v>343</v>
      </c>
      <c r="H12" s="43">
        <f ca="1">VLOOKUP(Évaluation!L7,OFFSET(Choix_1,,,,2),2,FALSE)</f>
        <v>0</v>
      </c>
      <c r="J12" s="44" t="s">
        <v>343</v>
      </c>
      <c r="K12" s="43">
        <f ca="1">VLOOKUP('Climat scolaire'!K7,OFFSET(Choix_1,,,,2),2,FALSE)</f>
        <v>0</v>
      </c>
      <c r="M12" s="44" t="s">
        <v>343</v>
      </c>
      <c r="N12" s="43">
        <f ca="1">VLOOKUP('Acteurs associés à l''école'!J7,OFFSET(Choix_1,,,,2),2,FALSE)</f>
        <v>0</v>
      </c>
    </row>
    <row r="13" spans="1:14" ht="12.75">
      <c r="A13" s="44" t="s">
        <v>344</v>
      </c>
      <c r="B13" s="43">
        <f ca="1">VLOOKUP('Vie de l''école'!L9,OFFSET(Choix_1,,,,2),2,FALSE)</f>
        <v>0</v>
      </c>
      <c r="D13" s="44" t="s">
        <v>344</v>
      </c>
      <c r="E13" s="43">
        <f ca="1">VLOOKUP('Aide aux élèves'!K8,OFFSET(Choix_2,,,,2),2,FALSE)</f>
        <v>0</v>
      </c>
      <c r="G13" s="44" t="s">
        <v>344</v>
      </c>
      <c r="H13" s="43">
        <f ca="1">VLOOKUP(Évaluation!L8,OFFSET(Choix_1,,,,2),2,FALSE)</f>
        <v>0</v>
      </c>
      <c r="J13" s="44" t="s">
        <v>344</v>
      </c>
      <c r="K13" s="43">
        <f ca="1">VLOOKUP('Climat scolaire'!K8,OFFSET(Choix_1,,,,2),2,FALSE)</f>
        <v>0</v>
      </c>
      <c r="M13" s="44" t="s">
        <v>344</v>
      </c>
      <c r="N13" s="43">
        <f ca="1">VLOOKUP('Acteurs associés à l''école'!J8,OFFSET(Choix_1,,,,2),2,FALSE)</f>
        <v>0</v>
      </c>
    </row>
    <row r="14" spans="1:14" ht="12.75">
      <c r="A14" s="44" t="s">
        <v>345</v>
      </c>
      <c r="B14" s="43">
        <f ca="1">VLOOKUP('Vie de l''école'!L10,OFFSET(Choix_1,,,,2),2,FALSE)</f>
        <v>0</v>
      </c>
      <c r="D14" s="44" t="s">
        <v>345</v>
      </c>
      <c r="E14" s="43">
        <f ca="1">VLOOKUP('Aide aux élèves'!K9,OFFSET(Choix_1,,,,2),2,FALSE)</f>
        <v>0</v>
      </c>
      <c r="G14" s="44" t="s">
        <v>345</v>
      </c>
      <c r="H14" s="43">
        <f ca="1">VLOOKUP(Évaluation!L9,OFFSET(Choix_1,,,,2),2,FALSE)</f>
        <v>0</v>
      </c>
      <c r="J14" s="44" t="s">
        <v>345</v>
      </c>
      <c r="K14" s="43">
        <f ca="1">VLOOKUP('Climat scolaire'!K9,OFFSET(Choix_27,,,,2),2,FALSE)</f>
        <v>0</v>
      </c>
      <c r="M14" s="44" t="s">
        <v>345</v>
      </c>
      <c r="N14" s="43">
        <f ca="1">VLOOKUP('Acteurs associés à l''école'!J9,OFFSET(Choix_1,,,,2),2,FALSE)</f>
        <v>0</v>
      </c>
    </row>
    <row r="15" spans="1:14" ht="12.75">
      <c r="A15" s="44" t="s">
        <v>346</v>
      </c>
      <c r="B15" s="43">
        <f ca="1">VLOOKUP('Vie de l''école'!L11,OFFSET(Choix_1,,,,2),2,FALSE)</f>
        <v>0</v>
      </c>
      <c r="D15" s="44" t="s">
        <v>346</v>
      </c>
      <c r="E15" s="43">
        <f ca="1">VLOOKUP('Aide aux élèves'!K10,OFFSET(Choix_1,,,,2),2,FALSE)</f>
        <v>0</v>
      </c>
      <c r="G15" s="44" t="s">
        <v>346</v>
      </c>
      <c r="H15" s="43">
        <f ca="1">VLOOKUP(Évaluation!L10,OFFSET(Choix_1,,,,2),2,FALSE)</f>
        <v>0</v>
      </c>
      <c r="J15" s="44" t="s">
        <v>346</v>
      </c>
      <c r="K15" s="43">
        <f ca="1">VLOOKUP('Climat scolaire'!K10,OFFSET(Choix_1,,,,2),2,FALSE)</f>
        <v>0</v>
      </c>
      <c r="M15" s="44" t="s">
        <v>346</v>
      </c>
      <c r="N15" s="43">
        <f ca="1">VLOOKUP('Acteurs associés à l''école'!J10,OFFSET(Choix_14,,,,2),2,FALSE)</f>
        <v>0</v>
      </c>
    </row>
    <row r="16" spans="1:14" ht="12.75">
      <c r="A16" s="44" t="s">
        <v>347</v>
      </c>
      <c r="B16" s="43">
        <f ca="1">VLOOKUP('Vie de l''école'!L12,OFFSET(Choix_25,,,,2),2,FALSE)</f>
        <v>0</v>
      </c>
      <c r="D16" s="44" t="s">
        <v>347</v>
      </c>
      <c r="E16" s="43">
        <f ca="1">VLOOKUP('Aide aux élèves'!K11,OFFSET(Choix_1,,,,2),2,FALSE)</f>
        <v>0</v>
      </c>
      <c r="G16" s="44" t="s">
        <v>347</v>
      </c>
      <c r="H16" s="43">
        <f ca="1">VLOOKUP(Évaluation!L11,OFFSET(Choix_1,,,,2),2,FALSE)</f>
        <v>0</v>
      </c>
      <c r="J16" s="44" t="s">
        <v>347</v>
      </c>
      <c r="K16" s="43">
        <f ca="1">VLOOKUP('Climat scolaire'!K11,OFFSET(Choix_1,,,,2),2,FALSE)</f>
        <v>0</v>
      </c>
      <c r="M16" s="44" t="s">
        <v>347</v>
      </c>
      <c r="N16" s="43">
        <f ca="1">VLOOKUP('Acteurs associés à l''école'!J11,OFFSET(Choix_1,,,,2),2,FALSE)</f>
        <v>0</v>
      </c>
    </row>
    <row r="17" spans="1:14" ht="12.75">
      <c r="A17" s="44" t="s">
        <v>348</v>
      </c>
      <c r="B17" s="43">
        <f ca="1">VLOOKUP('Vie de l''école'!L15,OFFSET(Choix_1,,,,2),2,FALSE)</f>
        <v>0</v>
      </c>
      <c r="D17" s="44" t="s">
        <v>348</v>
      </c>
      <c r="E17" s="43">
        <f ca="1">VLOOKUP('Aide aux élèves'!K12,OFFSET(Choix_6,,,,2),2,FALSE)</f>
        <v>0</v>
      </c>
      <c r="G17" s="44" t="s">
        <v>348</v>
      </c>
      <c r="H17" s="43">
        <f ca="1">VLOOKUP(Évaluation!L12,OFFSET(Choix_1,,,,2),2,FALSE)</f>
        <v>0</v>
      </c>
      <c r="J17" s="44" t="s">
        <v>348</v>
      </c>
      <c r="K17" s="43">
        <f ca="1">VLOOKUP('Climat scolaire'!K12,OFFSET(Choix_1,,,,2),2,FALSE)</f>
        <v>0</v>
      </c>
      <c r="M17" s="44" t="s">
        <v>348</v>
      </c>
      <c r="N17" s="43">
        <f ca="1">VLOOKUP('Acteurs associés à l''école'!J12,OFFSET(Choix_2,,,,2),2,FALSE)</f>
        <v>0</v>
      </c>
    </row>
    <row r="18" spans="1:14" ht="12.75">
      <c r="A18" s="44" t="s">
        <v>349</v>
      </c>
      <c r="B18" s="43">
        <f ca="1">VLOOKUP('Vie de l''école'!L16,OFFSET(Choix_1,,,,2),2,FALSE)</f>
        <v>0</v>
      </c>
      <c r="D18" s="44" t="s">
        <v>349</v>
      </c>
      <c r="E18" s="43">
        <f ca="1">VLOOKUP('Aide aux élèves'!K13,OFFSET(Choix_2,,,,2),2,FALSE)</f>
        <v>0</v>
      </c>
      <c r="G18" s="44" t="s">
        <v>349</v>
      </c>
      <c r="H18" s="43">
        <f ca="1">VLOOKUP(Évaluation!L13,OFFSET(Choix_1,,,,2),2,FALSE)</f>
        <v>0</v>
      </c>
      <c r="J18" s="44" t="s">
        <v>349</v>
      </c>
      <c r="K18" s="43">
        <f ca="1">VLOOKUP('Climat scolaire'!K13,OFFSET(Choix_1,,,,2),2,FALSE)</f>
        <v>0</v>
      </c>
      <c r="M18" s="44" t="s">
        <v>349</v>
      </c>
      <c r="N18" s="43">
        <f ca="1">VLOOKUP('Acteurs associés à l''école'!J13,OFFSET(Choix_15,,,,2),2,FALSE)</f>
        <v>0</v>
      </c>
    </row>
    <row r="19" spans="1:14" ht="12.75">
      <c r="A19" s="44" t="s">
        <v>350</v>
      </c>
      <c r="B19" s="43">
        <f ca="1">VLOOKUP('Vie de l''école'!L17,OFFSET(Choix_1,,,,2),2,FALSE)</f>
        <v>0</v>
      </c>
      <c r="D19" s="44" t="s">
        <v>350</v>
      </c>
      <c r="E19" s="43">
        <f ca="1">VLOOKUP('Aide aux élèves'!K14,OFFSET(Choix_1,,,,2),2,FALSE)</f>
        <v>0</v>
      </c>
      <c r="G19" s="44" t="s">
        <v>350</v>
      </c>
      <c r="H19" s="43">
        <f ca="1">VLOOKUP(Évaluation!L14,OFFSET(Choix_1,,,,2),2,FALSE)</f>
        <v>0</v>
      </c>
      <c r="J19" s="44" t="s">
        <v>350</v>
      </c>
      <c r="K19" s="43">
        <f ca="1">VLOOKUP('Climat scolaire'!K14,OFFSET(Choix_1,,,,2),2,FALSE)</f>
        <v>0</v>
      </c>
      <c r="M19" s="44" t="s">
        <v>350</v>
      </c>
      <c r="N19" s="43">
        <f ca="1">VLOOKUP('Acteurs associés à l''école'!J14,OFFSET(Choix_1,,,,2),2,FALSE)</f>
        <v>0</v>
      </c>
    </row>
    <row r="20" spans="1:14" ht="12.75">
      <c r="A20" s="44" t="s">
        <v>351</v>
      </c>
      <c r="B20" s="43">
        <f ca="1">VLOOKUP('Vie de l''école'!L18,OFFSET(Choix_1,,,,2),2,FALSE)</f>
        <v>0</v>
      </c>
      <c r="D20" s="44" t="s">
        <v>351</v>
      </c>
      <c r="E20" s="43">
        <f ca="1">VLOOKUP('Aide aux élèves'!K15,OFFSET(Choix_1,,,,2),2,FALSE)</f>
        <v>0</v>
      </c>
      <c r="G20" s="44" t="s">
        <v>351</v>
      </c>
      <c r="H20" s="43">
        <f ca="1">VLOOKUP(Évaluation!L15,OFFSET(Choix_1,,,,2),2,FALSE)</f>
        <v>0</v>
      </c>
      <c r="J20" s="44" t="s">
        <v>351</v>
      </c>
      <c r="K20" s="43">
        <f ca="1">VLOOKUP('Climat scolaire'!K15,OFFSET(Choix_1,,,,2),2,FALSE)</f>
        <v>0</v>
      </c>
      <c r="M20" s="44" t="s">
        <v>351</v>
      </c>
      <c r="N20" s="43">
        <f ca="1">VLOOKUP('Acteurs associés à l''école'!J15,OFFSET(Choix_16,,,,2),2,FALSE)</f>
        <v>0</v>
      </c>
    </row>
    <row r="21" spans="1:14" ht="12.75">
      <c r="A21" s="44" t="s">
        <v>352</v>
      </c>
      <c r="B21" s="43">
        <f ca="1">VLOOKUP('Vie de l''école'!L19,OFFSET(Choix_3,,,,2),2,FALSE)</f>
        <v>0</v>
      </c>
      <c r="D21" s="44" t="s">
        <v>352</v>
      </c>
      <c r="E21" s="43">
        <f ca="1">VLOOKUP('Aide aux élèves'!K16,OFFSET(Choix_1,,,,2),2,FALSE)</f>
        <v>0</v>
      </c>
      <c r="G21" s="44" t="s">
        <v>352</v>
      </c>
      <c r="H21" s="43">
        <f ca="1">VLOOKUP(Évaluation!L16,OFFSET(Choix_1,,,,2),2,FALSE)</f>
        <v>0</v>
      </c>
      <c r="J21" s="44" t="s">
        <v>352</v>
      </c>
      <c r="K21" s="43">
        <f ca="1">VLOOKUP('Climat scolaire'!K16,OFFSET(Choix_1,,,,2),2,FALSE)</f>
        <v>0</v>
      </c>
      <c r="M21" s="44" t="s">
        <v>352</v>
      </c>
      <c r="N21" s="43">
        <f ca="1">VLOOKUP('Acteurs associés à l''école'!J16,OFFSET(Choix_17,,,,2),2,FALSE)</f>
        <v>0</v>
      </c>
    </row>
    <row r="22" spans="1:14" ht="12.75">
      <c r="A22" s="44" t="s">
        <v>353</v>
      </c>
      <c r="B22" s="43">
        <f ca="1">VLOOKUP('Vie de l''école'!L20,OFFSET(Choix_3,,,,2),2,FALSE)</f>
        <v>0</v>
      </c>
      <c r="D22" s="44" t="s">
        <v>353</v>
      </c>
      <c r="E22" s="43">
        <f ca="1">VLOOKUP('Aide aux élèves'!K17,OFFSET(Choix_1,,,,2),2,FALSE)</f>
        <v>0</v>
      </c>
      <c r="G22" s="44" t="s">
        <v>353</v>
      </c>
      <c r="H22" s="43">
        <f ca="1">VLOOKUP(Évaluation!L17,OFFSET(Choix_26,,,,2),2,FALSE)</f>
        <v>0</v>
      </c>
      <c r="J22" s="44" t="s">
        <v>353</v>
      </c>
      <c r="K22" s="43">
        <f ca="1">VLOOKUP('Climat scolaire'!K17,OFFSET(Choix_1,,,,2),2,FALSE)</f>
        <v>0</v>
      </c>
      <c r="M22" s="44" t="s">
        <v>353</v>
      </c>
      <c r="N22" s="43">
        <f ca="1">VLOOKUP('Acteurs associés à l''école'!J17,OFFSET(Choix_1,,,,2),2,FALSE)</f>
        <v>0</v>
      </c>
    </row>
    <row r="23" spans="1:14" ht="12.75">
      <c r="A23" s="44" t="s">
        <v>354</v>
      </c>
      <c r="B23" s="43">
        <f ca="1">VLOOKUP('Vie de l''école'!L21,OFFSET(Choix_3,,,,2),2,FALSE)</f>
        <v>0</v>
      </c>
      <c r="D23" s="44" t="s">
        <v>354</v>
      </c>
      <c r="E23" s="43">
        <f ca="1">VLOOKUP('Aide aux élèves'!K21,OFFSET(Choix_1,,,,2),2,FALSE)</f>
        <v>0</v>
      </c>
      <c r="G23" s="44" t="s">
        <v>354</v>
      </c>
      <c r="H23" s="43">
        <f ca="1">VLOOKUP(Évaluation!L18,OFFSET(Choix_1,,,,2),2,FALSE)</f>
        <v>0</v>
      </c>
      <c r="J23" s="44" t="s">
        <v>354</v>
      </c>
      <c r="K23" s="43">
        <f ca="1">VLOOKUP('Climat scolaire'!K18,OFFSET(Choix_1,,,,2),2,FALSE)</f>
        <v>0</v>
      </c>
      <c r="M23" s="44" t="s">
        <v>354</v>
      </c>
      <c r="N23" s="43">
        <f ca="1">VLOOKUP('Acteurs associés à l''école'!J18,OFFSET(Choix_1,,,,2),2,FALSE)</f>
        <v>0</v>
      </c>
    </row>
    <row r="24" spans="1:14" ht="12.75">
      <c r="A24" s="44" t="s">
        <v>355</v>
      </c>
      <c r="B24" s="43">
        <f ca="1">VLOOKUP('Vie de l''école'!L22,OFFSET(Choix_1,,,,2),2,FALSE)</f>
        <v>0</v>
      </c>
      <c r="D24" s="44" t="s">
        <v>355</v>
      </c>
      <c r="E24" s="43">
        <f ca="1">VLOOKUP('Aide aux élèves'!K22,OFFSET(Choix_2,,,,2),2,FALSE)</f>
        <v>0</v>
      </c>
      <c r="G24" s="44" t="s">
        <v>355</v>
      </c>
      <c r="H24" s="43">
        <f ca="1">VLOOKUP(Évaluation!L22,OFFSET(Choix_1,,,,2),2,FALSE)</f>
        <v>0</v>
      </c>
      <c r="J24" s="44" t="s">
        <v>355</v>
      </c>
      <c r="K24" s="43">
        <f ca="1">VLOOKUP('Climat scolaire'!K22,OFFSET(Choix_1,,,,2),2,FALSE)</f>
        <v>0</v>
      </c>
      <c r="M24" s="44" t="s">
        <v>355</v>
      </c>
      <c r="N24" s="43">
        <f ca="1">VLOOKUP('Acteurs associés à l''école'!J22,OFFSET(Choix_1,,,,2),2,FALSE)</f>
        <v>0</v>
      </c>
    </row>
    <row r="25" spans="1:14" ht="12.75">
      <c r="A25" s="44" t="s">
        <v>356</v>
      </c>
      <c r="B25" s="43">
        <f ca="1">VLOOKUP('Vie de l''école'!L23,OFFSET(Choix_3,,,,2),2,FALSE)</f>
        <v>0</v>
      </c>
      <c r="D25" s="44" t="s">
        <v>356</v>
      </c>
      <c r="E25" s="43">
        <f ca="1">VLOOKUP('Aide aux élèves'!K23,OFFSET(Choix_1,,,,2),2,FALSE)</f>
        <v>0</v>
      </c>
      <c r="G25" s="44" t="s">
        <v>356</v>
      </c>
      <c r="H25" s="43">
        <f ca="1">VLOOKUP(Évaluation!L23,OFFSET(Choix_12,,,,2),2,FALSE)</f>
        <v>0</v>
      </c>
      <c r="J25" s="44" t="s">
        <v>356</v>
      </c>
      <c r="K25" s="43">
        <f ca="1">VLOOKUP('Climat scolaire'!K23,OFFSET(Choix_1,,,,2),2,FALSE)</f>
        <v>0</v>
      </c>
      <c r="M25" s="44" t="s">
        <v>356</v>
      </c>
      <c r="N25" s="43">
        <f ca="1">VLOOKUP('Acteurs associés à l''école'!J23,OFFSET(Choix_1,,,,2),2,FALSE)</f>
        <v>0</v>
      </c>
    </row>
    <row r="26" spans="1:14" ht="12.75">
      <c r="A26" s="44" t="s">
        <v>357</v>
      </c>
      <c r="B26" s="43">
        <f ca="1">VLOOKUP('Vie de l''école'!L24,OFFSET(Choix_3,,,,2),2,FALSE)</f>
        <v>0</v>
      </c>
      <c r="D26" s="44" t="s">
        <v>357</v>
      </c>
      <c r="E26" s="43">
        <f ca="1">VLOOKUP('Aide aux élèves'!K24,OFFSET(Choix_7,,,,2),2,FALSE)</f>
        <v>0</v>
      </c>
      <c r="G26" s="44" t="s">
        <v>357</v>
      </c>
      <c r="H26" s="43">
        <f ca="1">VLOOKUP(Évaluation!L24,OFFSET(Choix_1,,,,2),2,FALSE)</f>
        <v>0</v>
      </c>
      <c r="J26" s="44" t="s">
        <v>357</v>
      </c>
      <c r="K26" s="43">
        <f ca="1">VLOOKUP('Climat scolaire'!K24,OFFSET(Choix_1,,,,2),2,FALSE)</f>
        <v>0</v>
      </c>
      <c r="M26" s="44" t="s">
        <v>357</v>
      </c>
      <c r="N26" s="43">
        <f ca="1">VLOOKUP('Acteurs associés à l''école'!J24,OFFSET(Choix_18,,,,2),2,FALSE)</f>
        <v>0</v>
      </c>
    </row>
    <row r="27" spans="1:14" ht="12.75">
      <c r="A27" s="44" t="s">
        <v>358</v>
      </c>
      <c r="B27" s="43">
        <f ca="1">VLOOKUP('Vie de l''école'!L25,OFFSET(Choix_3,,,,2),2,FALSE)</f>
        <v>0</v>
      </c>
      <c r="D27" s="44" t="s">
        <v>358</v>
      </c>
      <c r="E27" s="43">
        <f ca="1">VLOOKUP('Aide aux élèves'!K25,OFFSET(Choix_1,,,,2),2,FALSE)</f>
        <v>0</v>
      </c>
      <c r="G27" s="44" t="s">
        <v>358</v>
      </c>
      <c r="H27" s="43">
        <f ca="1">VLOOKUP(Évaluation!L25,OFFSET(Choix_1,,,,2),2,FALSE)</f>
        <v>0</v>
      </c>
      <c r="J27" s="44" t="s">
        <v>358</v>
      </c>
      <c r="K27" s="43">
        <f ca="1">VLOOKUP('Climat scolaire'!K25,OFFSET(Choix_1,,,,2),2,FALSE)</f>
        <v>0</v>
      </c>
      <c r="M27" s="44" t="s">
        <v>358</v>
      </c>
      <c r="N27" s="43">
        <f ca="1">VLOOKUP('Acteurs associés à l''école'!J25,OFFSET(Choix_1,,,,2),2,FALSE)</f>
        <v>0</v>
      </c>
    </row>
    <row r="28" spans="1:14" ht="12.75">
      <c r="A28" s="44" t="s">
        <v>359</v>
      </c>
      <c r="B28" s="43">
        <f ca="1">VLOOKUP('Vie de l''école'!L28,OFFSET(Choix_1,,,,2),2,FALSE)</f>
        <v>0</v>
      </c>
      <c r="D28" s="44" t="s">
        <v>359</v>
      </c>
      <c r="E28" s="43">
        <f ca="1">VLOOKUP('Aide aux élèves'!K26,OFFSET(Choix_1,,,,2),2,FALSE)</f>
        <v>0</v>
      </c>
      <c r="G28" s="44" t="s">
        <v>359</v>
      </c>
      <c r="H28" s="43">
        <f ca="1">VLOOKUP(Évaluation!L26,OFFSET(Choix_1,,,,2),2,FALSE)</f>
        <v>0</v>
      </c>
      <c r="J28" s="44" t="s">
        <v>359</v>
      </c>
      <c r="K28" s="43">
        <f ca="1">VLOOKUP('Climat scolaire'!K26,OFFSET(Choix_1,,,,2),2,FALSE)</f>
        <v>0</v>
      </c>
      <c r="M28" s="44" t="s">
        <v>359</v>
      </c>
      <c r="N28" s="43">
        <f ca="1">VLOOKUP('Acteurs associés à l''école'!J26,OFFSET(Choix_1,,,,2),2,FALSE)</f>
        <v>0</v>
      </c>
    </row>
    <row r="29" spans="1:14" ht="12.75">
      <c r="A29" s="44" t="s">
        <v>360</v>
      </c>
      <c r="B29" s="43">
        <f ca="1">VLOOKUP('Vie de l''école'!L29,OFFSET(Choix_1,,,,2),2,FALSE)</f>
        <v>0</v>
      </c>
      <c r="D29" s="44" t="s">
        <v>360</v>
      </c>
      <c r="E29" s="43">
        <f ca="1">VLOOKUP('Aide aux élèves'!K27,OFFSET(Choix_1,,,,2),2,FALSE)</f>
        <v>0</v>
      </c>
      <c r="G29" s="44" t="s">
        <v>360</v>
      </c>
      <c r="H29" s="43">
        <f ca="1">VLOOKUP(Évaluation!L27,OFFSET(Choix_1,,,,2),2,FALSE)</f>
        <v>0</v>
      </c>
      <c r="J29" s="44" t="s">
        <v>360</v>
      </c>
      <c r="K29" s="43">
        <f ca="1">VLOOKUP('Climat scolaire'!K27,OFFSET(Choix_1,,,,2),2,FALSE)</f>
        <v>0</v>
      </c>
      <c r="M29" s="44" t="s">
        <v>360</v>
      </c>
      <c r="N29" s="43">
        <f ca="1">VLOOKUP('Acteurs associés à l''école'!J27,OFFSET(Choix_1,,,,2),2,FALSE)</f>
        <v>0</v>
      </c>
    </row>
    <row r="30" spans="1:14" ht="12.75">
      <c r="A30" s="44" t="s">
        <v>361</v>
      </c>
      <c r="B30" s="43">
        <f ca="1">VLOOKUP('Vie de l''école'!L30,OFFSET(Choix_2,,,,2),2,FALSE)</f>
        <v>0</v>
      </c>
      <c r="D30" s="44" t="s">
        <v>361</v>
      </c>
      <c r="E30" s="43">
        <f ca="1">VLOOKUP('Aide aux élèves'!K28,OFFSET(Choix_2,,,,2),2,FALSE)</f>
        <v>0</v>
      </c>
      <c r="G30" s="44" t="s">
        <v>361</v>
      </c>
      <c r="H30" s="43">
        <f ca="1">VLOOKUP(Évaluation!L28,OFFSET(Choix_1,,,,2),2,FALSE)</f>
        <v>0</v>
      </c>
      <c r="J30" s="44" t="s">
        <v>361</v>
      </c>
      <c r="K30" s="43">
        <f ca="1">VLOOKUP('Climat scolaire'!K28,OFFSET(Choix_1,,,,2),2,FALSE)</f>
        <v>0</v>
      </c>
      <c r="M30" s="44" t="s">
        <v>361</v>
      </c>
      <c r="N30" s="43">
        <f ca="1">VLOOKUP('Acteurs associés à l''école'!J29,OFFSET(Choix_28,,,,2),2,FALSE)</f>
        <v>0</v>
      </c>
    </row>
    <row r="31" spans="1:14" ht="12.75">
      <c r="A31" s="44" t="s">
        <v>362</v>
      </c>
      <c r="B31" s="43">
        <f ca="1">VLOOKUP('Vie de l''école'!L31,OFFSET(Choix_2,,,,2),2,FALSE)</f>
        <v>0</v>
      </c>
      <c r="D31" s="44" t="s">
        <v>362</v>
      </c>
      <c r="E31" s="43">
        <f ca="1">VLOOKUP('Aide aux élèves'!K29,OFFSET(Choix_1,,,,2),2,FALSE)</f>
        <v>0</v>
      </c>
      <c r="G31" s="44" t="s">
        <v>362</v>
      </c>
      <c r="H31" s="43">
        <f ca="1">VLOOKUP(Évaluation!L29,OFFSET(Choix_1,,,,2),2,FALSE)</f>
        <v>0</v>
      </c>
      <c r="J31" s="44" t="s">
        <v>362</v>
      </c>
      <c r="K31" s="43">
        <f ca="1">VLOOKUP('Climat scolaire'!K29,OFFSET(Choix_1,,,,2),2,FALSE)</f>
        <v>0</v>
      </c>
      <c r="M31" s="44" t="s">
        <v>362</v>
      </c>
      <c r="N31" s="43">
        <f ca="1">VLOOKUP('Acteurs associés à l''école'!J30,OFFSET(Choix_1,,,,2),2,FALSE)</f>
        <v>0</v>
      </c>
    </row>
    <row r="32" spans="1:14" ht="12.75">
      <c r="A32" s="44" t="s">
        <v>363</v>
      </c>
      <c r="B32" s="43">
        <f ca="1">VLOOKUP('Vie de l''école'!L34,OFFSET(Choix_1,,,,2),2,FALSE)</f>
        <v>0</v>
      </c>
      <c r="D32" s="44" t="s">
        <v>363</v>
      </c>
      <c r="E32" s="43">
        <f ca="1">VLOOKUP('Aide aux élèves'!K30,OFFSET(Choix_1,,,,2),2,FALSE)</f>
        <v>0</v>
      </c>
      <c r="G32" s="44" t="s">
        <v>363</v>
      </c>
      <c r="H32" s="43">
        <f ca="1">VLOOKUP(Évaluation!L30,OFFSET(Choix_1,,,,2),2,FALSE)</f>
        <v>0</v>
      </c>
      <c r="J32" s="44" t="s">
        <v>363</v>
      </c>
      <c r="K32" s="43">
        <f ca="1">VLOOKUP('Climat scolaire'!K30,OFFSET(Choix_1,,,,2),2,FALSE)</f>
        <v>0</v>
      </c>
      <c r="M32" s="44" t="s">
        <v>363</v>
      </c>
      <c r="N32" s="43">
        <f ca="1">VLOOKUP('Acteurs associés à l''école'!J31,OFFSET(Choix_1,,,,2),2,FALSE)</f>
        <v>0</v>
      </c>
    </row>
    <row r="33" spans="1:14" ht="12.75">
      <c r="A33" s="44" t="s">
        <v>364</v>
      </c>
      <c r="B33" s="43">
        <f ca="1">VLOOKUP('Vie de l''école'!L35,OFFSET(Choix_1,,,,2),2,FALSE)</f>
        <v>0</v>
      </c>
      <c r="D33" s="44" t="s">
        <v>364</v>
      </c>
      <c r="E33" s="43">
        <f ca="1">VLOOKUP('Aide aux élèves'!K31,OFFSET(Choix_1,,,,2),2,FALSE)</f>
        <v>0</v>
      </c>
      <c r="G33" s="44" t="s">
        <v>364</v>
      </c>
      <c r="H33" s="43">
        <f ca="1">VLOOKUP(Évaluation!L31,OFFSET(Choix_1,,,,2),2,FALSE)</f>
        <v>0</v>
      </c>
      <c r="J33" s="44" t="s">
        <v>364</v>
      </c>
      <c r="K33" s="43">
        <f ca="1">VLOOKUP('Climat scolaire'!K31,OFFSET(Choix_1,,,,2),2,FALSE)</f>
        <v>0</v>
      </c>
      <c r="M33" s="44" t="s">
        <v>364</v>
      </c>
      <c r="N33" s="43">
        <f ca="1">VLOOKUP('Acteurs associés à l''école'!J32,OFFSET(Choix_1,,,,2),2,FALSE)</f>
        <v>0</v>
      </c>
    </row>
    <row r="34" spans="1:14" ht="12.75">
      <c r="A34" s="44" t="s">
        <v>365</v>
      </c>
      <c r="B34" s="43">
        <f ca="1">VLOOKUP('Vie de l''école'!L36,OFFSET(Choix_3,,,,2),2,FALSE)</f>
        <v>0</v>
      </c>
      <c r="D34" s="44" t="s">
        <v>365</v>
      </c>
      <c r="E34" s="43">
        <f ca="1">VLOOKUP('Aide aux élèves'!K32,OFFSET(Choix_1,,,,2),2,FALSE)</f>
        <v>0</v>
      </c>
      <c r="G34" s="44" t="s">
        <v>365</v>
      </c>
      <c r="H34" s="43">
        <f ca="1">VLOOKUP(Évaluation!L32,OFFSET(Choix_1,,,,2),2,FALSE)</f>
        <v>0</v>
      </c>
      <c r="J34" s="44" t="s">
        <v>365</v>
      </c>
      <c r="K34" s="43">
        <f ca="1">VLOOKUP('Climat scolaire'!K32,OFFSET(Choix_1,,,,2),2,FALSE)</f>
        <v>0</v>
      </c>
      <c r="M34" s="44" t="s">
        <v>365</v>
      </c>
      <c r="N34" s="43">
        <f ca="1">VLOOKUP('Acteurs associés à l''école'!J33,OFFSET(Choix_19,,,,2),2,FALSE)</f>
        <v>0</v>
      </c>
    </row>
    <row r="35" spans="1:14" ht="12.75">
      <c r="A35" s="44" t="s">
        <v>366</v>
      </c>
      <c r="B35" s="43">
        <f ca="1">VLOOKUP('Vie de l''école'!L40,OFFSET(Choix_1,,,,2),2,FALSE)</f>
        <v>0</v>
      </c>
      <c r="D35" s="44" t="s">
        <v>366</v>
      </c>
      <c r="E35" s="43">
        <f ca="1">VLOOKUP('Aide aux élèves'!K33,OFFSET(Choix_1,,,,2),2,FALSE)</f>
        <v>0</v>
      </c>
      <c r="G35" s="44" t="s">
        <v>366</v>
      </c>
      <c r="H35" s="43">
        <f ca="1">VLOOKUP(Évaluation!L33,OFFSET(Choix_1,,,,2),2,FALSE)</f>
        <v>0</v>
      </c>
      <c r="J35" s="44" t="s">
        <v>366</v>
      </c>
      <c r="K35" s="43">
        <f ca="1">VLOOKUP('Climat scolaire'!K33,OFFSET(Choix_1,,,,2),2,FALSE)</f>
        <v>0</v>
      </c>
      <c r="M35" s="44" t="s">
        <v>366</v>
      </c>
      <c r="N35" s="43">
        <f ca="1">VLOOKUP('Acteurs associés à l''école'!J34,OFFSET(Choix_1,,,,2),2,FALSE)</f>
        <v>0</v>
      </c>
    </row>
    <row r="36" spans="1:14" ht="12.75">
      <c r="A36" s="44" t="s">
        <v>367</v>
      </c>
      <c r="B36" s="43">
        <f ca="1">VLOOKUP('Vie de l''école'!L41,OFFSET(Choix_1,,,,2),2,FALSE)</f>
        <v>0</v>
      </c>
      <c r="D36" s="44" t="s">
        <v>367</v>
      </c>
      <c r="E36" s="43">
        <f ca="1">VLOOKUP('Aide aux élèves'!K38,OFFSET(Choix_1,,,,2),2,FALSE)</f>
        <v>0</v>
      </c>
      <c r="G36" s="44" t="s">
        <v>367</v>
      </c>
      <c r="H36" s="43">
        <f ca="1">VLOOKUP(Évaluation!L34,OFFSET(Choix_1,,,,2),2,FALSE)</f>
        <v>0</v>
      </c>
      <c r="J36" s="44" t="s">
        <v>367</v>
      </c>
      <c r="K36" s="43">
        <f ca="1">VLOOKUP('Climat scolaire'!K34,OFFSET(Choix_1,,,,2),2,FALSE)</f>
        <v>0</v>
      </c>
      <c r="M36" s="44" t="s">
        <v>367</v>
      </c>
      <c r="N36" s="43">
        <f ca="1">VLOOKUP('Acteurs associés à l''école'!J35,OFFSET(Choix_1,,,,2),2,FALSE)</f>
        <v>0</v>
      </c>
    </row>
    <row r="37" spans="1:14" ht="12.75">
      <c r="A37" s="44" t="s">
        <v>368</v>
      </c>
      <c r="B37" s="43">
        <f ca="1">VLOOKUP('Vie de l''école'!L42,OFFSET(Choix_2,,,,2),2,FALSE)</f>
        <v>0</v>
      </c>
      <c r="D37" s="44" t="s">
        <v>368</v>
      </c>
      <c r="E37" s="43">
        <f ca="1">VLOOKUP('Aide aux élèves'!K39,OFFSET(Choix_1,,,,2),2,FALSE)</f>
        <v>0</v>
      </c>
      <c r="G37" s="44" t="s">
        <v>368</v>
      </c>
      <c r="H37" s="43">
        <f ca="1">VLOOKUP(Évaluation!L35,OFFSET(Choix_1,,,,2),2,FALSE)</f>
        <v>0</v>
      </c>
      <c r="J37" s="44" t="s">
        <v>368</v>
      </c>
      <c r="K37" s="43">
        <f ca="1">VLOOKUP('Climat scolaire'!K38,OFFSET(Choix_1,,,,2),2,FALSE)</f>
        <v>0</v>
      </c>
      <c r="M37" s="44" t="s">
        <v>368</v>
      </c>
      <c r="N37" s="43">
        <f ca="1">VLOOKUP('Acteurs associés à l''école'!J36,OFFSET(Choix_20,,,,2),2,FALSE)</f>
        <v>0</v>
      </c>
    </row>
    <row r="38" spans="1:14" ht="12.75">
      <c r="A38" s="44" t="s">
        <v>369</v>
      </c>
      <c r="B38" s="43">
        <f ca="1">VLOOKUP('Vie de l''école'!L43,OFFSET(Choix_2,,,,2),2,FALSE)</f>
        <v>0</v>
      </c>
      <c r="D38" s="44" t="s">
        <v>369</v>
      </c>
      <c r="E38" s="43">
        <f ca="1">VLOOKUP('Aide aux élèves'!K40,OFFSET(Choix_8,,,,2),2,FALSE)</f>
        <v>0</v>
      </c>
      <c r="G38" s="44" t="s">
        <v>369</v>
      </c>
      <c r="H38" s="43">
        <f ca="1">VLOOKUP(Évaluation!L36,OFFSET(Choix_1,,,,2),2,FALSE)</f>
        <v>0</v>
      </c>
      <c r="J38" s="44" t="s">
        <v>369</v>
      </c>
      <c r="K38" s="43">
        <f ca="1">VLOOKUP('Climat scolaire'!K39,OFFSET(Choix_1,,,,2),2,FALSE)</f>
        <v>0</v>
      </c>
      <c r="M38" s="44" t="s">
        <v>369</v>
      </c>
      <c r="N38" s="43">
        <f ca="1">VLOOKUP('Acteurs associés à l''école'!J40,OFFSET(Choix_1,,,,2),2,FALSE)</f>
        <v>0</v>
      </c>
    </row>
    <row r="39" spans="1:14" ht="12.75">
      <c r="A39" s="44" t="s">
        <v>370</v>
      </c>
      <c r="B39" s="43">
        <f ca="1">VLOOKUP('Vie de l''école'!L44,OFFSET(Choix_2,,,,2),2,FALSE)</f>
        <v>0</v>
      </c>
      <c r="D39" s="44" t="s">
        <v>370</v>
      </c>
      <c r="E39" s="43">
        <f ca="1">VLOOKUP('Aide aux élèves'!K41,OFFSET(Choix_8,,,,2),2,FALSE)</f>
        <v>0</v>
      </c>
      <c r="G39" s="44" t="s">
        <v>370</v>
      </c>
      <c r="H39" s="43">
        <f ca="1">VLOOKUP(Évaluation!L37,OFFSET(Choix_1,,,,2),2,FALSE)</f>
        <v>0</v>
      </c>
      <c r="J39" s="44" t="s">
        <v>370</v>
      </c>
      <c r="K39" s="43">
        <f ca="1">VLOOKUP('Climat scolaire'!K40,OFFSET(Choix_1,,,,2),2,FALSE)</f>
        <v>0</v>
      </c>
      <c r="M39" s="44" t="s">
        <v>370</v>
      </c>
      <c r="N39" s="43">
        <f ca="1">VLOOKUP('Acteurs associés à l''école'!J41,OFFSET(Choix_1,,,,2),2,FALSE)</f>
        <v>0</v>
      </c>
    </row>
    <row r="40" spans="1:14" ht="12.75">
      <c r="A40" s="44" t="s">
        <v>371</v>
      </c>
      <c r="B40" s="43">
        <f ca="1">VLOOKUP('Vie de l''école'!L45,OFFSET(Choix_2,,,,2),2,FALSE)</f>
        <v>0</v>
      </c>
      <c r="D40" s="44" t="s">
        <v>371</v>
      </c>
      <c r="E40" s="43">
        <f ca="1">VLOOKUP('Aide aux élèves'!K42,OFFSET(Choix_8,,,,2),2,FALSE)</f>
        <v>0</v>
      </c>
      <c r="G40" s="44" t="s">
        <v>371</v>
      </c>
      <c r="H40" s="43">
        <f ca="1">VLOOKUP(Évaluation!L41,OFFSET(Choix_1,,,,2),2,FALSE)</f>
        <v>0</v>
      </c>
      <c r="J40" s="44" t="s">
        <v>371</v>
      </c>
      <c r="K40" s="43">
        <f ca="1">VLOOKUP('Climat scolaire'!K41,OFFSET(Choix_1,,,,2),2,FALSE)</f>
        <v>0</v>
      </c>
      <c r="M40" s="44" t="s">
        <v>371</v>
      </c>
      <c r="N40" s="43">
        <f ca="1">VLOOKUP('Acteurs associés à l''école'!J42,OFFSET(Choix_21,,,,2),2,FALSE)</f>
        <v>0</v>
      </c>
    </row>
    <row r="41" spans="1:14" ht="12.75">
      <c r="A41" s="44" t="s">
        <v>372</v>
      </c>
      <c r="B41" s="43">
        <f ca="1">VLOOKUP('Vie de l''école'!L46,OFFSET(Choix_2,,,,2),2,FALSE)</f>
        <v>0</v>
      </c>
      <c r="D41" s="44" t="s">
        <v>372</v>
      </c>
      <c r="E41" s="43">
        <f ca="1">VLOOKUP('Aide aux élèves'!K43,OFFSET(Choix_8,,,,2),2,FALSE)</f>
        <v>0</v>
      </c>
      <c r="G41" s="44" t="s">
        <v>372</v>
      </c>
      <c r="H41" s="43">
        <f ca="1">VLOOKUP(Évaluation!L42,OFFSET(Choix_1,,,,2),2,FALSE)</f>
        <v>0</v>
      </c>
      <c r="J41" s="44" t="s">
        <v>372</v>
      </c>
      <c r="K41" s="43">
        <f ca="1">VLOOKUP('Climat scolaire'!K42,OFFSET(Choix_1,,,,2),2,FALSE)</f>
        <v>0</v>
      </c>
      <c r="M41" s="44" t="s">
        <v>372</v>
      </c>
      <c r="N41" s="43">
        <f ca="1">VLOOKUP('Acteurs associés à l''école'!J43,OFFSET(Choix_1,,,,2),2,FALSE)</f>
        <v>0</v>
      </c>
    </row>
    <row r="42" spans="1:14" ht="12.75">
      <c r="A42" s="44" t="s">
        <v>373</v>
      </c>
      <c r="B42" s="43">
        <f ca="1">VLOOKUP('Vie de l''école'!L47,OFFSET(Choix_1,,,,2),2,FALSE)</f>
        <v>0</v>
      </c>
      <c r="D42" s="44" t="s">
        <v>373</v>
      </c>
      <c r="E42" s="43">
        <f ca="1">VLOOKUP('Aide aux élèves'!K44,OFFSET(Choix_8,,,,2),2,FALSE)</f>
        <v>0</v>
      </c>
      <c r="G42" s="44" t="s">
        <v>373</v>
      </c>
      <c r="H42" s="43">
        <f ca="1">VLOOKUP(Évaluation!L43,OFFSET(Choix_1,,,,2),2,FALSE)</f>
        <v>0</v>
      </c>
      <c r="J42" s="44" t="s">
        <v>373</v>
      </c>
      <c r="K42" s="43">
        <f ca="1">VLOOKUP('Climat scolaire'!K43,OFFSET(Choix_1,,,,2),2,FALSE)</f>
        <v>0</v>
      </c>
      <c r="M42" s="44" t="s">
        <v>373</v>
      </c>
      <c r="N42" s="43">
        <f ca="1">VLOOKUP('Acteurs associés à l''école'!J44,OFFSET(Choix_1,,,,2),2,FALSE)</f>
        <v>0</v>
      </c>
    </row>
    <row r="43" spans="1:14" ht="12.75">
      <c r="A43" s="44" t="s">
        <v>374</v>
      </c>
      <c r="B43" s="43">
        <f ca="1">VLOOKUP('Vie de l''école'!L48,OFFSET(Choix_1,,,,2),2,FALSE)</f>
        <v>0</v>
      </c>
      <c r="D43" s="44" t="s">
        <v>374</v>
      </c>
      <c r="E43" s="43">
        <f ca="1">VLOOKUP('Aide aux élèves'!K45,OFFSET(Choix_1,,,,2),2,FALSE)</f>
        <v>0</v>
      </c>
      <c r="G43" s="44" t="s">
        <v>374</v>
      </c>
      <c r="H43" s="43">
        <f ca="1">VLOOKUP(Évaluation!L44,OFFSET(Choix_1,,,,2),2,FALSE)</f>
        <v>0</v>
      </c>
      <c r="J43" s="44" t="s">
        <v>374</v>
      </c>
      <c r="K43" s="43">
        <f ca="1">VLOOKUP('Climat scolaire'!K44,OFFSET(Choix_1,,,,2),2,FALSE)</f>
        <v>0</v>
      </c>
      <c r="M43" s="44" t="s">
        <v>374</v>
      </c>
      <c r="N43" s="43">
        <f ca="1">VLOOKUP('Acteurs associés à l''école'!J45,OFFSET(Choix_1,,,,2),2,FALSE)</f>
        <v>0</v>
      </c>
    </row>
    <row r="44" spans="1:14" ht="12.75">
      <c r="A44" s="44" t="s">
        <v>375</v>
      </c>
      <c r="B44" s="43">
        <f ca="1">VLOOKUP('Vie de l''école'!L49,OFFSET(Choix_1,,,,2),2,FALSE)</f>
        <v>0</v>
      </c>
      <c r="D44" s="44" t="s">
        <v>375</v>
      </c>
      <c r="E44" s="43">
        <f ca="1">VLOOKUP('Aide aux élèves'!K46,OFFSET(Choix_1,,,,2),2,FALSE)</f>
        <v>0</v>
      </c>
      <c r="G44" s="44" t="s">
        <v>375</v>
      </c>
      <c r="H44" s="43">
        <f ca="1">VLOOKUP(Évaluation!L45,OFFSET(Choix_1,,,,2),2,FALSE)</f>
        <v>0</v>
      </c>
      <c r="J44" s="44" t="s">
        <v>375</v>
      </c>
      <c r="K44" s="43">
        <f ca="1">VLOOKUP('Climat scolaire'!K45,OFFSET(Choix_1,,,,2),2,FALSE)</f>
        <v>0</v>
      </c>
      <c r="M44" s="44" t="s">
        <v>375</v>
      </c>
      <c r="N44" s="43">
        <f ca="1">VLOOKUP('Acteurs associés à l''école'!J46,OFFSET(Choix_12,,,,2),2,FALSE)</f>
        <v>0</v>
      </c>
    </row>
    <row r="45" spans="1:14" ht="12.75">
      <c r="A45" s="44" t="s">
        <v>376</v>
      </c>
      <c r="B45" s="43">
        <f ca="1">VLOOKUP('Vie de l''école'!L50,OFFSET(Choix_9,,,,2),2,FALSE)</f>
        <v>0</v>
      </c>
      <c r="D45" s="44" t="s">
        <v>376</v>
      </c>
      <c r="E45" s="43">
        <f ca="1">VLOOKUP('Aide aux élèves'!K47,OFFSET(Choix_1,,,,2),2,FALSE)</f>
        <v>0</v>
      </c>
      <c r="G45" s="44" t="s">
        <v>376</v>
      </c>
      <c r="H45" s="43">
        <f ca="1">VLOOKUP(Évaluation!L46,OFFSET(Choix_1,,,,2),2,FALSE)</f>
        <v>0</v>
      </c>
      <c r="J45" s="44" t="s">
        <v>376</v>
      </c>
      <c r="K45" s="43">
        <f ca="1">VLOOKUP('Climat scolaire'!K46,OFFSET(Choix_1,,,,2),2,FALSE)</f>
        <v>0</v>
      </c>
      <c r="M45" s="44" t="s">
        <v>376</v>
      </c>
      <c r="N45" s="43">
        <f ca="1">VLOOKUP('Acteurs associés à l''école'!J47,OFFSET(Choix_22,,,,2),2,FALSE)</f>
        <v>0</v>
      </c>
    </row>
    <row r="46" spans="1:14" ht="12.75">
      <c r="A46" s="44" t="s">
        <v>377</v>
      </c>
      <c r="B46" s="43">
        <f ca="1">VLOOKUP('Vie de l''école'!L51,OFFSET(Choix_2,,,,2),2,FALSE)</f>
        <v>0</v>
      </c>
      <c r="D46" s="44" t="s">
        <v>377</v>
      </c>
      <c r="E46" s="43">
        <f ca="1">VLOOKUP('Aide aux élèves'!K48,OFFSET(Choix_1,,,,2),2,FALSE)</f>
        <v>0</v>
      </c>
      <c r="G46" s="40" t="s">
        <v>378</v>
      </c>
      <c r="H46" s="40">
        <f>SUM(H10:H45)</f>
        <v>0</v>
      </c>
      <c r="J46" s="44" t="s">
        <v>377</v>
      </c>
      <c r="K46" s="43">
        <f ca="1">VLOOKUP('Climat scolaire'!K47,OFFSET(Choix_1,,,,2),2,FALSE)</f>
        <v>0</v>
      </c>
      <c r="M46" s="44" t="s">
        <v>377</v>
      </c>
      <c r="N46" s="43">
        <f ca="1">VLOOKUP('Acteurs associés à l''école'!J48,OFFSET(Choix_23,,,,2),2,FALSE)</f>
        <v>0</v>
      </c>
    </row>
    <row r="47" spans="1:14" ht="12.75">
      <c r="A47" s="44" t="s">
        <v>379</v>
      </c>
      <c r="B47" s="43">
        <f ca="1">VLOOKUP('Vie de l''école'!L52,OFFSET(Choix_1,,,,2),2,FALSE)</f>
        <v>0</v>
      </c>
      <c r="D47" s="44" t="s">
        <v>379</v>
      </c>
      <c r="E47" s="43">
        <f ca="1">VLOOKUP('Aide aux élèves'!K49,OFFSET(Choix_1,,,,2),2,FALSE)</f>
        <v>0</v>
      </c>
      <c r="G47" s="40" t="s">
        <v>380</v>
      </c>
      <c r="H47" s="40">
        <v>180</v>
      </c>
      <c r="J47" s="44" t="s">
        <v>379</v>
      </c>
      <c r="K47" s="43">
        <f ca="1">VLOOKUP('Climat scolaire'!K48,OFFSET(Choix_1,,,,2),2,FALSE)</f>
        <v>0</v>
      </c>
      <c r="M47" s="44" t="s">
        <v>379</v>
      </c>
      <c r="N47" s="43">
        <f ca="1">VLOOKUP('Acteurs associés à l''école'!J49,OFFSET(Choix_1,,,,2),2,FALSE)</f>
        <v>0</v>
      </c>
    </row>
    <row r="48" spans="1:14" ht="12.75">
      <c r="A48" s="44" t="s">
        <v>381</v>
      </c>
      <c r="B48" s="43">
        <f ca="1">VLOOKUP('Vie de l''école'!L53,OFFSET(Choix_1,,,,2),2,FALSE)</f>
        <v>0</v>
      </c>
      <c r="D48" s="44" t="s">
        <v>381</v>
      </c>
      <c r="E48" s="43">
        <f ca="1">VLOOKUP('Aide aux élèves'!K52,OFFSET(Choix_1,,,,2),2,FALSE)</f>
        <v>0</v>
      </c>
      <c r="G48" s="45" t="s">
        <v>382</v>
      </c>
      <c r="H48" s="40">
        <f>(H46/H47)*100</f>
        <v>0</v>
      </c>
      <c r="J48" s="44" t="s">
        <v>381</v>
      </c>
      <c r="K48" s="43">
        <f ca="1">VLOOKUP('Climat scolaire'!K49,OFFSET(Choix_1,,,,2),2,FALSE)</f>
        <v>0</v>
      </c>
      <c r="M48" s="44" t="s">
        <v>381</v>
      </c>
      <c r="N48" s="43">
        <f ca="1">VLOOKUP('Acteurs associés à l''école'!J50,OFFSET(Choix_24,,,,2),2,FALSE)</f>
        <v>0</v>
      </c>
    </row>
    <row r="49" spans="1:14" ht="12.75">
      <c r="A49" s="44" t="s">
        <v>383</v>
      </c>
      <c r="B49" s="43">
        <f ca="1">VLOOKUP('Vie de l''école'!L54,OFFSET(Choix_1,,,,2),2,FALSE)</f>
        <v>0</v>
      </c>
      <c r="D49" s="44" t="s">
        <v>383</v>
      </c>
      <c r="E49" s="43">
        <f ca="1">VLOOKUP('Aide aux élèves'!K53,OFFSET(Choix_1,,,,2),2,FALSE)</f>
        <v>0</v>
      </c>
      <c r="J49" s="44" t="s">
        <v>383</v>
      </c>
      <c r="K49" s="43">
        <f ca="1">VLOOKUP('Climat scolaire'!K50,OFFSET(Choix_1,,,,2),2,FALSE)</f>
        <v>0</v>
      </c>
      <c r="M49" s="44" t="s">
        <v>383</v>
      </c>
      <c r="N49" s="43">
        <f ca="1">VLOOKUP('Acteurs associés à l''école'!J51,OFFSET(Choix_1,,,,2),2,FALSE)</f>
        <v>0</v>
      </c>
    </row>
    <row r="50" spans="1:14" ht="12.75">
      <c r="A50" s="44" t="s">
        <v>384</v>
      </c>
      <c r="B50" s="43">
        <f ca="1">VLOOKUP('Vie de l''école'!L55,OFFSET(Choix_1,,,,2),2,FALSE)</f>
        <v>0</v>
      </c>
      <c r="D50" s="44" t="s">
        <v>384</v>
      </c>
      <c r="E50" s="43">
        <f ca="1">VLOOKUP('Aide aux élèves'!K54,OFFSET(Choix_1,,,,2),2,FALSE)</f>
        <v>0</v>
      </c>
      <c r="J50" s="44" t="s">
        <v>384</v>
      </c>
      <c r="K50" s="43">
        <f ca="1">VLOOKUP('Climat scolaire'!K51,OFFSET(Choix_1,,,,2),2,FALSE)</f>
        <v>0</v>
      </c>
      <c r="M50" s="44" t="s">
        <v>384</v>
      </c>
      <c r="N50" s="43">
        <f ca="1">VLOOKUP('Acteurs associés à l''école'!J52,OFFSET(Choix_1,,,,2),2,FALSE)</f>
        <v>0</v>
      </c>
    </row>
    <row r="51" spans="1:14" ht="12.75">
      <c r="A51" s="44" t="s">
        <v>385</v>
      </c>
      <c r="B51" s="43">
        <f ca="1">VLOOKUP('Vie de l''école'!L56,OFFSET(Choix_2,,,,2),2,FALSE)</f>
        <v>0</v>
      </c>
      <c r="D51" s="44" t="s">
        <v>385</v>
      </c>
      <c r="E51" s="43">
        <f ca="1">VLOOKUP('Aide aux élèves'!K55,OFFSET(Choix_1,,,,2),2,FALSE)</f>
        <v>0</v>
      </c>
      <c r="J51" s="40" t="s">
        <v>378</v>
      </c>
      <c r="K51" s="40">
        <f>SUM(K10:K50)</f>
        <v>0</v>
      </c>
      <c r="M51" s="40" t="s">
        <v>378</v>
      </c>
      <c r="N51" s="40">
        <f>SUM(N10:N50)</f>
        <v>0</v>
      </c>
    </row>
    <row r="52" spans="1:14" ht="12.75">
      <c r="A52" s="44" t="s">
        <v>386</v>
      </c>
      <c r="B52" s="43">
        <f ca="1">VLOOKUP('Vie de l''école'!L57,OFFSET(Choix_2,,,,2),2,FALSE)</f>
        <v>0</v>
      </c>
      <c r="D52" s="40" t="s">
        <v>378</v>
      </c>
      <c r="E52" s="40">
        <f>SUM(E10:E51)</f>
        <v>0</v>
      </c>
      <c r="J52" s="40" t="s">
        <v>380</v>
      </c>
      <c r="K52" s="40">
        <v>205</v>
      </c>
      <c r="M52" s="40" t="s">
        <v>380</v>
      </c>
      <c r="N52" s="40">
        <v>205</v>
      </c>
    </row>
    <row r="53" spans="1:14" ht="12.75">
      <c r="A53" s="44" t="s">
        <v>387</v>
      </c>
      <c r="B53" s="43">
        <f ca="1">VLOOKUP('Vie de l''école'!L58,OFFSET(Choix_1,,,,2),2,FALSE)</f>
        <v>0</v>
      </c>
      <c r="D53" s="40" t="s">
        <v>380</v>
      </c>
      <c r="E53" s="40">
        <v>190</v>
      </c>
      <c r="J53" s="45" t="s">
        <v>382</v>
      </c>
      <c r="K53" s="40">
        <f>(K51/K52)*100</f>
        <v>0</v>
      </c>
      <c r="M53" s="45" t="s">
        <v>382</v>
      </c>
      <c r="N53" s="40">
        <f>(N51/N52)*100</f>
        <v>0</v>
      </c>
    </row>
    <row r="54" spans="1:5" ht="12.75">
      <c r="A54" s="44" t="s">
        <v>388</v>
      </c>
      <c r="B54" s="43">
        <f ca="1">VLOOKUP('Vie de l''école'!L59,OFFSET(Choix_1,,,,2),2,FALSE)</f>
        <v>0</v>
      </c>
      <c r="D54" s="45" t="s">
        <v>382</v>
      </c>
      <c r="E54" s="46">
        <f>(E52/E53)*100</f>
        <v>0</v>
      </c>
    </row>
    <row r="55" spans="1:2" ht="12.75">
      <c r="A55" s="44" t="s">
        <v>389</v>
      </c>
      <c r="B55" s="43">
        <f ca="1">VLOOKUP('Vie de l''école'!L60,OFFSET(Choix_1,,,,2),2,FALSE)</f>
        <v>0</v>
      </c>
    </row>
    <row r="56" spans="1:2" ht="12.75">
      <c r="A56" s="44" t="s">
        <v>390</v>
      </c>
      <c r="B56" s="43">
        <f ca="1">VLOOKUP('Vie de l''école'!L61,OFFSET(Choix_1,,,,2),2,FALSE)</f>
        <v>0</v>
      </c>
    </row>
    <row r="57" spans="1:2" ht="12.75">
      <c r="A57" s="44" t="s">
        <v>391</v>
      </c>
      <c r="B57" s="43">
        <f ca="1">VLOOKUP('Vie de l''école'!L65,OFFSET(Choix_1,,,,2),2,FALSE)</f>
        <v>0</v>
      </c>
    </row>
    <row r="58" spans="1:2" ht="12.75">
      <c r="A58" s="44" t="s">
        <v>392</v>
      </c>
      <c r="B58" s="43">
        <f ca="1">VLOOKUP('Vie de l''école'!L66,OFFSET(Choix_10,,,,2),2,FALSE)</f>
        <v>0</v>
      </c>
    </row>
    <row r="59" spans="1:2" ht="12.75">
      <c r="A59" s="44" t="s">
        <v>393</v>
      </c>
      <c r="B59" s="43">
        <f ca="1">VLOOKUP('Vie de l''école'!L67,OFFSET(Choix_11,,,,2),2,FALSE)</f>
        <v>0</v>
      </c>
    </row>
    <row r="60" spans="1:2" ht="12.75">
      <c r="A60" s="44" t="s">
        <v>394</v>
      </c>
      <c r="B60" s="43">
        <f ca="1">VLOOKUP('Vie de l''école'!L68,OFFSET(Choix_2,,,,2),2,FALSE)</f>
        <v>0</v>
      </c>
    </row>
    <row r="61" spans="1:2" ht="12.75">
      <c r="A61" s="44" t="s">
        <v>395</v>
      </c>
      <c r="B61" s="43">
        <f ca="1">VLOOKUP('Vie de l''école'!L69,OFFSET(Choix_1,,,,2),2,FALSE)</f>
        <v>0</v>
      </c>
    </row>
    <row r="62" spans="1:2" ht="12.75">
      <c r="A62" s="44" t="s">
        <v>396</v>
      </c>
      <c r="B62" s="43">
        <f ca="1">VLOOKUP('Vie de l''école'!L70,OFFSET(Choix_1,,,,2),2,FALSE)</f>
        <v>0</v>
      </c>
    </row>
    <row r="63" spans="1:2" ht="12.75">
      <c r="A63" s="47" t="s">
        <v>397</v>
      </c>
      <c r="B63" s="43">
        <f ca="1">VLOOKUP('Vie de l''école'!L71,OFFSET(Choix_1,,,,2),2,FALSE)</f>
        <v>0</v>
      </c>
    </row>
    <row r="64" spans="1:2" ht="12.75">
      <c r="A64" s="40" t="s">
        <v>378</v>
      </c>
      <c r="B64" s="40">
        <f>SUM(B10:B63)</f>
        <v>0</v>
      </c>
    </row>
    <row r="65" spans="1:2" ht="12.75">
      <c r="A65" s="40" t="s">
        <v>380</v>
      </c>
      <c r="B65" s="40">
        <v>268</v>
      </c>
    </row>
    <row r="66" spans="1:2" ht="12.75">
      <c r="A66" s="45" t="s">
        <v>382</v>
      </c>
      <c r="B66" s="46">
        <f>(B64/B65)*100</f>
        <v>0</v>
      </c>
    </row>
    <row r="70" spans="1:17" ht="12.75">
      <c r="A70" s="112" t="s">
        <v>398</v>
      </c>
      <c r="B70" s="112"/>
      <c r="C70" s="111" t="s">
        <v>335</v>
      </c>
      <c r="D70" s="111"/>
      <c r="E70" s="111"/>
      <c r="F70" s="113" t="s">
        <v>337</v>
      </c>
      <c r="G70" s="113"/>
      <c r="H70" s="113"/>
      <c r="I70" s="111" t="s">
        <v>338</v>
      </c>
      <c r="J70" s="111"/>
      <c r="K70" s="111"/>
      <c r="L70" s="113" t="s">
        <v>339</v>
      </c>
      <c r="M70" s="113"/>
      <c r="N70" s="113"/>
      <c r="O70" s="111" t="s">
        <v>340</v>
      </c>
      <c r="P70" s="111"/>
      <c r="Q70" s="111"/>
    </row>
    <row r="71" spans="1:17" ht="12.75">
      <c r="A71" s="112"/>
      <c r="B71" s="112"/>
      <c r="C71" s="48" t="s">
        <v>399</v>
      </c>
      <c r="D71" s="49" t="s">
        <v>400</v>
      </c>
      <c r="E71" s="50" t="s">
        <v>401</v>
      </c>
      <c r="F71" s="48" t="s">
        <v>402</v>
      </c>
      <c r="G71" s="49" t="s">
        <v>403</v>
      </c>
      <c r="H71" s="50" t="s">
        <v>404</v>
      </c>
      <c r="I71" s="48" t="s">
        <v>405</v>
      </c>
      <c r="J71" s="49" t="s">
        <v>406</v>
      </c>
      <c r="K71" s="50" t="s">
        <v>407</v>
      </c>
      <c r="L71" s="48" t="s">
        <v>408</v>
      </c>
      <c r="M71" s="49" t="s">
        <v>409</v>
      </c>
      <c r="N71" s="50" t="s">
        <v>410</v>
      </c>
      <c r="O71" s="48" t="s">
        <v>411</v>
      </c>
      <c r="P71" s="49" t="s">
        <v>412</v>
      </c>
      <c r="Q71" s="51" t="s">
        <v>413</v>
      </c>
    </row>
    <row r="72" spans="1:17" ht="12.75">
      <c r="A72" s="114" t="s">
        <v>335</v>
      </c>
      <c r="B72" s="52" t="s">
        <v>399</v>
      </c>
      <c r="C72" s="53">
        <f>(SUM(B10:B34)/123)*100</f>
        <v>0</v>
      </c>
      <c r="D72" s="54">
        <v>0</v>
      </c>
      <c r="E72" s="55">
        <v>0</v>
      </c>
      <c r="F72" s="56">
        <v>0</v>
      </c>
      <c r="G72" s="54">
        <v>0</v>
      </c>
      <c r="H72" s="55">
        <v>0</v>
      </c>
      <c r="I72" s="53">
        <v>0</v>
      </c>
      <c r="J72" s="54">
        <v>0</v>
      </c>
      <c r="K72" s="55">
        <v>0</v>
      </c>
      <c r="L72" s="53">
        <v>0</v>
      </c>
      <c r="M72" s="54">
        <v>0</v>
      </c>
      <c r="N72" s="55">
        <v>0</v>
      </c>
      <c r="O72" s="53">
        <v>0</v>
      </c>
      <c r="P72" s="54">
        <v>0</v>
      </c>
      <c r="Q72" s="55">
        <f>(SUM(B10:B34)/123)*100</f>
        <v>0</v>
      </c>
    </row>
    <row r="73" spans="1:17" ht="12.75">
      <c r="A73" s="114"/>
      <c r="B73" s="57" t="s">
        <v>400</v>
      </c>
      <c r="C73" s="58">
        <f>(SUM(B35:B56)/110)*100</f>
        <v>0</v>
      </c>
      <c r="D73" s="59">
        <f>(SUM(B35:B56)/110)*100</f>
        <v>0</v>
      </c>
      <c r="E73" s="60">
        <v>0</v>
      </c>
      <c r="F73" s="61">
        <v>0</v>
      </c>
      <c r="G73" s="62">
        <v>0</v>
      </c>
      <c r="H73" s="60">
        <v>0</v>
      </c>
      <c r="I73" s="58">
        <v>0</v>
      </c>
      <c r="J73" s="62">
        <v>0</v>
      </c>
      <c r="K73" s="60">
        <v>0</v>
      </c>
      <c r="L73" s="58">
        <v>0</v>
      </c>
      <c r="M73" s="62">
        <v>0</v>
      </c>
      <c r="N73" s="60">
        <v>0</v>
      </c>
      <c r="O73" s="58">
        <v>0</v>
      </c>
      <c r="P73" s="62">
        <v>0</v>
      </c>
      <c r="Q73" s="60">
        <v>0</v>
      </c>
    </row>
    <row r="74" spans="1:17" ht="12.75">
      <c r="A74" s="114"/>
      <c r="B74" s="63" t="s">
        <v>401</v>
      </c>
      <c r="C74" s="64">
        <v>0</v>
      </c>
      <c r="D74" s="65">
        <f>(SUM(B57:B63)/35)*100</f>
        <v>0</v>
      </c>
      <c r="E74" s="66">
        <f>(SUM(B57:B63)/35)*100</f>
        <v>0</v>
      </c>
      <c r="F74" s="67">
        <v>0</v>
      </c>
      <c r="G74" s="65">
        <v>0</v>
      </c>
      <c r="H74" s="68">
        <v>0</v>
      </c>
      <c r="I74" s="69">
        <v>0</v>
      </c>
      <c r="J74" s="65">
        <v>0</v>
      </c>
      <c r="K74" s="68">
        <v>0</v>
      </c>
      <c r="L74" s="69">
        <v>0</v>
      </c>
      <c r="M74" s="65">
        <v>0</v>
      </c>
      <c r="N74" s="68">
        <v>0</v>
      </c>
      <c r="O74" s="69">
        <v>0</v>
      </c>
      <c r="P74" s="65">
        <v>0</v>
      </c>
      <c r="Q74" s="68">
        <v>0</v>
      </c>
    </row>
    <row r="75" spans="1:17" ht="12.75">
      <c r="A75" s="114" t="s">
        <v>337</v>
      </c>
      <c r="B75" s="52" t="s">
        <v>402</v>
      </c>
      <c r="C75" s="70">
        <v>0</v>
      </c>
      <c r="D75" s="71">
        <v>0</v>
      </c>
      <c r="E75" s="72">
        <f>(SUM(E10:E22)/65)*100</f>
        <v>0</v>
      </c>
      <c r="F75" s="53">
        <f>(SUM(E10:E22)/65)*100</f>
        <v>0</v>
      </c>
      <c r="G75" s="54">
        <v>0</v>
      </c>
      <c r="H75" s="55">
        <v>0</v>
      </c>
      <c r="I75" s="53">
        <v>0</v>
      </c>
      <c r="J75" s="54">
        <v>0</v>
      </c>
      <c r="K75" s="55">
        <v>0</v>
      </c>
      <c r="L75" s="53">
        <v>0</v>
      </c>
      <c r="M75" s="54">
        <v>0</v>
      </c>
      <c r="N75" s="55">
        <v>0</v>
      </c>
      <c r="O75" s="53">
        <v>0</v>
      </c>
      <c r="P75" s="54">
        <v>0</v>
      </c>
      <c r="Q75" s="55">
        <v>0</v>
      </c>
    </row>
    <row r="76" spans="1:17" ht="12.75">
      <c r="A76" s="114"/>
      <c r="B76" s="57" t="s">
        <v>403</v>
      </c>
      <c r="C76" s="58">
        <v>0</v>
      </c>
      <c r="D76" s="62">
        <v>0</v>
      </c>
      <c r="E76" s="60">
        <v>0</v>
      </c>
      <c r="F76" s="58">
        <f>(SUM(E23:E35)/65)*100</f>
        <v>0</v>
      </c>
      <c r="G76" s="62">
        <f>(SUM(E23:E35)/65)*100</f>
        <v>0</v>
      </c>
      <c r="H76" s="60">
        <v>0</v>
      </c>
      <c r="I76" s="58">
        <v>0</v>
      </c>
      <c r="J76" s="62">
        <v>0</v>
      </c>
      <c r="K76" s="60">
        <v>0</v>
      </c>
      <c r="L76" s="58">
        <v>0</v>
      </c>
      <c r="M76" s="62">
        <v>0</v>
      </c>
      <c r="N76" s="60">
        <v>0</v>
      </c>
      <c r="O76" s="58">
        <v>0</v>
      </c>
      <c r="P76" s="62">
        <v>0</v>
      </c>
      <c r="Q76" s="60">
        <v>0</v>
      </c>
    </row>
    <row r="77" spans="1:17" ht="12.75">
      <c r="A77" s="114"/>
      <c r="B77" s="63" t="s">
        <v>404</v>
      </c>
      <c r="C77" s="69">
        <v>0</v>
      </c>
      <c r="D77" s="65">
        <v>0</v>
      </c>
      <c r="E77" s="68">
        <v>0</v>
      </c>
      <c r="F77" s="69">
        <v>0</v>
      </c>
      <c r="G77" s="65">
        <f>(SUM(E36:E51)/60)*100</f>
        <v>0</v>
      </c>
      <c r="H77" s="68">
        <f>(SUM(E36:E51)/60)*100</f>
        <v>0</v>
      </c>
      <c r="I77" s="69">
        <v>0</v>
      </c>
      <c r="J77" s="65">
        <v>0</v>
      </c>
      <c r="K77" s="68">
        <v>0</v>
      </c>
      <c r="L77" s="69">
        <v>0</v>
      </c>
      <c r="M77" s="65">
        <v>0</v>
      </c>
      <c r="N77" s="68">
        <v>0</v>
      </c>
      <c r="O77" s="69">
        <v>0</v>
      </c>
      <c r="P77" s="65">
        <v>0</v>
      </c>
      <c r="Q77" s="68">
        <v>0</v>
      </c>
    </row>
    <row r="78" spans="1:17" ht="12.75">
      <c r="A78" s="114" t="s">
        <v>338</v>
      </c>
      <c r="B78" s="52" t="s">
        <v>405</v>
      </c>
      <c r="C78" s="53">
        <v>0</v>
      </c>
      <c r="D78" s="54">
        <v>0</v>
      </c>
      <c r="E78" s="55">
        <v>0</v>
      </c>
      <c r="F78" s="53">
        <v>0</v>
      </c>
      <c r="G78" s="54">
        <v>0</v>
      </c>
      <c r="H78" s="55">
        <f>(SUM(H10:H23)/70)*100</f>
        <v>0</v>
      </c>
      <c r="I78" s="53">
        <f>(SUM(H10:H23)/70)*100</f>
        <v>0</v>
      </c>
      <c r="J78" s="54">
        <v>0</v>
      </c>
      <c r="K78" s="55">
        <v>0</v>
      </c>
      <c r="L78" s="53">
        <v>0</v>
      </c>
      <c r="M78" s="54">
        <v>0</v>
      </c>
      <c r="N78" s="55">
        <v>0</v>
      </c>
      <c r="O78" s="53">
        <v>0</v>
      </c>
      <c r="P78" s="54">
        <v>0</v>
      </c>
      <c r="Q78" s="55">
        <v>0</v>
      </c>
    </row>
    <row r="79" spans="1:17" ht="12.75">
      <c r="A79" s="114"/>
      <c r="B79" s="57" t="s">
        <v>406</v>
      </c>
      <c r="C79" s="58">
        <v>0</v>
      </c>
      <c r="D79" s="62">
        <v>0</v>
      </c>
      <c r="E79" s="60">
        <v>0</v>
      </c>
      <c r="F79" s="58">
        <v>0</v>
      </c>
      <c r="G79" s="62">
        <v>0</v>
      </c>
      <c r="H79" s="60">
        <v>0</v>
      </c>
      <c r="I79" s="58">
        <f>(SUM(H24:H39)/80)*100</f>
        <v>0</v>
      </c>
      <c r="J79" s="62">
        <f>(SUM(H24:H39)/80)*100</f>
        <v>0</v>
      </c>
      <c r="K79" s="60">
        <v>0</v>
      </c>
      <c r="L79" s="58">
        <v>0</v>
      </c>
      <c r="M79" s="62">
        <v>0</v>
      </c>
      <c r="N79" s="60">
        <v>0</v>
      </c>
      <c r="O79" s="58">
        <v>0</v>
      </c>
      <c r="P79" s="62">
        <v>0</v>
      </c>
      <c r="Q79" s="60">
        <v>0</v>
      </c>
    </row>
    <row r="80" spans="1:17" ht="12.75">
      <c r="A80" s="114"/>
      <c r="B80" s="63" t="s">
        <v>407</v>
      </c>
      <c r="C80" s="69">
        <v>0</v>
      </c>
      <c r="D80" s="65">
        <v>0</v>
      </c>
      <c r="E80" s="68">
        <v>0</v>
      </c>
      <c r="F80" s="69">
        <v>0</v>
      </c>
      <c r="G80" s="65">
        <v>0</v>
      </c>
      <c r="H80" s="68">
        <v>0</v>
      </c>
      <c r="I80" s="69">
        <v>0</v>
      </c>
      <c r="J80" s="65">
        <f>(SUM(H40:H45)/30)*100</f>
        <v>0</v>
      </c>
      <c r="K80" s="68">
        <f>(SUM(H40:H45)/30)*100</f>
        <v>0</v>
      </c>
      <c r="L80" s="69">
        <v>0</v>
      </c>
      <c r="M80" s="65">
        <v>0</v>
      </c>
      <c r="N80" s="68">
        <v>0</v>
      </c>
      <c r="O80" s="69">
        <v>0</v>
      </c>
      <c r="P80" s="65">
        <v>0</v>
      </c>
      <c r="Q80" s="68">
        <v>0</v>
      </c>
    </row>
    <row r="81" spans="1:17" ht="12.75">
      <c r="A81" s="114" t="s">
        <v>339</v>
      </c>
      <c r="B81" s="52" t="s">
        <v>408</v>
      </c>
      <c r="C81" s="53">
        <v>0</v>
      </c>
      <c r="D81" s="54">
        <v>0</v>
      </c>
      <c r="E81" s="55">
        <v>0</v>
      </c>
      <c r="F81" s="53">
        <v>0</v>
      </c>
      <c r="G81" s="54">
        <v>0</v>
      </c>
      <c r="H81" s="55">
        <v>0</v>
      </c>
      <c r="I81" s="53">
        <v>0</v>
      </c>
      <c r="J81" s="54">
        <v>0</v>
      </c>
      <c r="K81" s="55">
        <f>(SUM(K10:K23)/70)*100</f>
        <v>0</v>
      </c>
      <c r="L81" s="53">
        <f>(SUM(K10:K23)/70)*100</f>
        <v>0</v>
      </c>
      <c r="M81" s="54">
        <v>0</v>
      </c>
      <c r="N81" s="55">
        <v>0</v>
      </c>
      <c r="O81" s="53">
        <v>0</v>
      </c>
      <c r="P81" s="54">
        <v>0</v>
      </c>
      <c r="Q81" s="55">
        <v>0</v>
      </c>
    </row>
    <row r="82" spans="1:17" ht="12.75">
      <c r="A82" s="114"/>
      <c r="B82" s="57" t="s">
        <v>409</v>
      </c>
      <c r="C82" s="58">
        <v>0</v>
      </c>
      <c r="D82" s="62">
        <v>0</v>
      </c>
      <c r="E82" s="60">
        <v>0</v>
      </c>
      <c r="F82" s="58">
        <v>0</v>
      </c>
      <c r="G82" s="62">
        <v>0</v>
      </c>
      <c r="H82" s="60">
        <v>0</v>
      </c>
      <c r="I82" s="58">
        <v>0</v>
      </c>
      <c r="J82" s="62">
        <v>0</v>
      </c>
      <c r="K82" s="60">
        <v>0</v>
      </c>
      <c r="L82" s="58">
        <f>(SUM(K24:K36)/65)*100</f>
        <v>0</v>
      </c>
      <c r="M82" s="62">
        <f>(SUM(K24:K36)/65)*100</f>
        <v>0</v>
      </c>
      <c r="N82" s="60">
        <v>0</v>
      </c>
      <c r="O82" s="58">
        <v>0</v>
      </c>
      <c r="P82" s="62">
        <v>0</v>
      </c>
      <c r="Q82" s="60">
        <v>0</v>
      </c>
    </row>
    <row r="83" spans="1:17" ht="12.75">
      <c r="A83" s="114"/>
      <c r="B83" s="63" t="s">
        <v>410</v>
      </c>
      <c r="C83" s="69">
        <v>0</v>
      </c>
      <c r="D83" s="65">
        <v>0</v>
      </c>
      <c r="E83" s="68">
        <v>0</v>
      </c>
      <c r="F83" s="69">
        <v>0</v>
      </c>
      <c r="G83" s="65">
        <v>0</v>
      </c>
      <c r="H83" s="68">
        <v>0</v>
      </c>
      <c r="I83" s="69">
        <v>0</v>
      </c>
      <c r="J83" s="65">
        <v>0</v>
      </c>
      <c r="K83" s="68">
        <v>0</v>
      </c>
      <c r="L83" s="69">
        <v>0</v>
      </c>
      <c r="M83" s="65">
        <f>(SUM(K37:K50)/70)*100</f>
        <v>0</v>
      </c>
      <c r="N83" s="68">
        <f>(SUM(K37:K50)/70)*100</f>
        <v>0</v>
      </c>
      <c r="O83" s="69">
        <v>0</v>
      </c>
      <c r="P83" s="65">
        <v>0</v>
      </c>
      <c r="Q83" s="68">
        <v>0</v>
      </c>
    </row>
    <row r="84" spans="1:17" ht="12.75">
      <c r="A84" s="114" t="s">
        <v>414</v>
      </c>
      <c r="B84" s="52" t="s">
        <v>411</v>
      </c>
      <c r="C84" s="53">
        <v>0</v>
      </c>
      <c r="D84" s="54">
        <v>0</v>
      </c>
      <c r="E84" s="55">
        <v>0</v>
      </c>
      <c r="F84" s="53">
        <v>0</v>
      </c>
      <c r="G84" s="54">
        <v>0</v>
      </c>
      <c r="H84" s="55">
        <v>0</v>
      </c>
      <c r="I84" s="53">
        <v>0</v>
      </c>
      <c r="J84" s="54">
        <v>0</v>
      </c>
      <c r="K84" s="55">
        <v>0</v>
      </c>
      <c r="L84" s="53">
        <v>0</v>
      </c>
      <c r="M84" s="54">
        <v>0</v>
      </c>
      <c r="N84" s="55">
        <f>(SUM(N10:N23)/70)*100</f>
        <v>0</v>
      </c>
      <c r="O84" s="53">
        <f>(SUM(N10:N23)/70)*100</f>
        <v>0</v>
      </c>
      <c r="P84" s="54">
        <v>0</v>
      </c>
      <c r="Q84" s="55">
        <v>0</v>
      </c>
    </row>
    <row r="85" spans="1:17" ht="12.75">
      <c r="A85" s="114"/>
      <c r="B85" s="57" t="s">
        <v>412</v>
      </c>
      <c r="C85" s="58">
        <v>0</v>
      </c>
      <c r="D85" s="62">
        <v>0</v>
      </c>
      <c r="E85" s="60">
        <v>0</v>
      </c>
      <c r="F85" s="58">
        <v>0</v>
      </c>
      <c r="G85" s="62">
        <v>0</v>
      </c>
      <c r="H85" s="60">
        <v>0</v>
      </c>
      <c r="I85" s="58">
        <v>0</v>
      </c>
      <c r="J85" s="62">
        <v>0</v>
      </c>
      <c r="K85" s="60">
        <v>0</v>
      </c>
      <c r="L85" s="58">
        <v>0</v>
      </c>
      <c r="M85" s="62">
        <v>0</v>
      </c>
      <c r="N85" s="60">
        <v>0</v>
      </c>
      <c r="O85" s="58">
        <f>(SUM(N24:N37)/70)*100</f>
        <v>0</v>
      </c>
      <c r="P85" s="62">
        <f>(SUM(N24:N37)/70)*100</f>
        <v>0</v>
      </c>
      <c r="Q85" s="60">
        <v>0</v>
      </c>
    </row>
    <row r="86" spans="1:17" ht="12.75">
      <c r="A86" s="114"/>
      <c r="B86" s="73" t="s">
        <v>413</v>
      </c>
      <c r="C86" s="69">
        <v>0</v>
      </c>
      <c r="D86" s="65">
        <v>0</v>
      </c>
      <c r="E86" s="68">
        <v>0</v>
      </c>
      <c r="F86" s="69">
        <v>0</v>
      </c>
      <c r="G86" s="65">
        <v>0</v>
      </c>
      <c r="H86" s="68">
        <v>0</v>
      </c>
      <c r="I86" s="69">
        <v>0</v>
      </c>
      <c r="J86" s="65">
        <v>0</v>
      </c>
      <c r="K86" s="68">
        <v>0</v>
      </c>
      <c r="L86" s="69">
        <v>0</v>
      </c>
      <c r="M86" s="65">
        <v>0</v>
      </c>
      <c r="N86" s="68">
        <v>0</v>
      </c>
      <c r="O86" s="69">
        <v>0</v>
      </c>
      <c r="P86" s="65">
        <f>(SUM(N38:N50)/65)*100</f>
        <v>0</v>
      </c>
      <c r="Q86" s="65">
        <f>(SUM(N38:N50)/65)*100</f>
        <v>0</v>
      </c>
    </row>
  </sheetData>
  <sheetProtection selectLockedCells="1" selectUnlockedCells="1"/>
  <mergeCells count="11">
    <mergeCell ref="A72:A74"/>
    <mergeCell ref="A75:A77"/>
    <mergeCell ref="A78:A80"/>
    <mergeCell ref="A81:A83"/>
    <mergeCell ref="A84:A86"/>
    <mergeCell ref="O70:Q70"/>
    <mergeCell ref="A70:B71"/>
    <mergeCell ref="C70:E70"/>
    <mergeCell ref="F70:H70"/>
    <mergeCell ref="I70:K70"/>
    <mergeCell ref="L70:N70"/>
  </mergeCell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directeur</dc:creator>
  <cp:keywords/>
  <dc:description/>
  <cp:lastModifiedBy>utilisateur</cp:lastModifiedBy>
  <cp:lastPrinted>2012-04-10T15:33:00Z</cp:lastPrinted>
  <dcterms:created xsi:type="dcterms:W3CDTF">2012-09-04T14:39:31Z</dcterms:created>
  <dcterms:modified xsi:type="dcterms:W3CDTF">2014-05-21T10:31:44Z</dcterms:modified>
  <cp:category/>
  <cp:version/>
  <cp:contentType/>
  <cp:contentStatus/>
  <cp:revision>4</cp:revision>
</cp:coreProperties>
</file>